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SO02 Akumuilace dešť..." sheetId="2" r:id="rId2"/>
    <sheet name="02 - SO03 fontána" sheetId="3" r:id="rId3"/>
    <sheet name="02a - technologie fontány" sheetId="4" r:id="rId4"/>
    <sheet name="02b -  voda, kanalizace" sheetId="5" r:id="rId5"/>
    <sheet name="03 - SO 04 Komunikace a c..." sheetId="6" r:id="rId6"/>
    <sheet name="04 - Vedlejší rozpočtové ..." sheetId="7" r:id="rId7"/>
    <sheet name="Seznam figur" sheetId="8" r:id="rId8"/>
    <sheet name="Pokyny pro vyplnění" sheetId="9" r:id="rId9"/>
  </sheets>
  <definedNames>
    <definedName name="_xlnm.Print_Area" localSheetId="0">'Rekapitulace stavby'!$D$4:$AO$36,'Rekapitulace stavby'!$C$42:$AQ$62</definedName>
    <definedName name="_xlnm.Print_Titles" localSheetId="0">'Rekapitulace stavby'!$52:$52</definedName>
    <definedName name="_xlnm._FilterDatabase" localSheetId="1" hidden="1">'01 - SO02 Akumuilace dešť...'!$C$89:$K$261</definedName>
    <definedName name="_xlnm.Print_Area" localSheetId="1">'01 - SO02 Akumuilace dešť...'!$C$4:$J$39,'01 - SO02 Akumuilace dešť...'!$C$45:$J$71,'01 - SO02 Akumuilace dešť...'!$C$77:$K$261</definedName>
    <definedName name="_xlnm.Print_Titles" localSheetId="1">'01 - SO02 Akumuilace dešť...'!$89:$89</definedName>
    <definedName name="_xlnm._FilterDatabase" localSheetId="2" hidden="1">'02 - SO03 fontána'!$C$87:$K$257</definedName>
    <definedName name="_xlnm.Print_Area" localSheetId="2">'02 - SO03 fontána'!$C$4:$J$39,'02 - SO03 fontána'!$C$45:$J$69,'02 - SO03 fontána'!$C$75:$K$257</definedName>
    <definedName name="_xlnm.Print_Titles" localSheetId="2">'02 - SO03 fontána'!$87:$87</definedName>
    <definedName name="_xlnm._FilterDatabase" localSheetId="3" hidden="1">'02a - technologie fontány'!$C$86:$K$98</definedName>
    <definedName name="_xlnm.Print_Area" localSheetId="3">'02a - technologie fontány'!$C$4:$J$41,'02a - technologie fontány'!$C$47:$J$66,'02a - technologie fontány'!$C$72:$K$98</definedName>
    <definedName name="_xlnm.Print_Titles" localSheetId="3">'02a - technologie fontány'!$86:$86</definedName>
    <definedName name="_xlnm._FilterDatabase" localSheetId="4" hidden="1">'02b -  voda, kanalizace'!$C$90:$K$151</definedName>
    <definedName name="_xlnm.Print_Area" localSheetId="4">'02b -  voda, kanalizace'!$C$4:$J$41,'02b -  voda, kanalizace'!$C$47:$J$70,'02b -  voda, kanalizace'!$C$76:$K$151</definedName>
    <definedName name="_xlnm.Print_Titles" localSheetId="4">'02b -  voda, kanalizace'!$90:$90</definedName>
    <definedName name="_xlnm._FilterDatabase" localSheetId="5" hidden="1">'03 - SO 04 Komunikace a c...'!$C$89:$K$475</definedName>
    <definedName name="_xlnm.Print_Area" localSheetId="5">'03 - SO 04 Komunikace a c...'!$C$4:$J$39,'03 - SO 04 Komunikace a c...'!$C$45:$J$71,'03 - SO 04 Komunikace a c...'!$C$77:$K$475</definedName>
    <definedName name="_xlnm.Print_Titles" localSheetId="5">'03 - SO 04 Komunikace a c...'!$89:$89</definedName>
    <definedName name="_xlnm._FilterDatabase" localSheetId="6" hidden="1">'04 - Vedlejší rozpočtové ...'!$C$85:$K$171</definedName>
    <definedName name="_xlnm.Print_Area" localSheetId="6">'04 - Vedlejší rozpočtové ...'!$C$4:$J$39,'04 - Vedlejší rozpočtové ...'!$C$45:$J$67,'04 - Vedlejší rozpočtové ...'!$C$73:$K$171</definedName>
    <definedName name="_xlnm.Print_Titles" localSheetId="6">'04 - Vedlejší rozpočtové ...'!$85:$85</definedName>
    <definedName name="_xlnm.Print_Area" localSheetId="7">'Seznam figur'!$C$4:$G$75</definedName>
    <definedName name="_xlnm.Print_Titles" localSheetId="7">'Seznam figur'!$9:$9</definedName>
    <definedName name="_xlnm.Print_Area" localSheetId="8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8" l="1" r="D7"/>
  <c i="7" r="J37"/>
  <c r="J36"/>
  <c i="1" r="AY61"/>
  <c i="7" r="J35"/>
  <c i="1" r="AX61"/>
  <c i="7"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5"/>
  <c r="BH155"/>
  <c r="BG155"/>
  <c r="BF155"/>
  <c r="T155"/>
  <c r="T154"/>
  <c r="R155"/>
  <c r="R154"/>
  <c r="P155"/>
  <c r="P154"/>
  <c r="BI151"/>
  <c r="BH151"/>
  <c r="BG151"/>
  <c r="BF151"/>
  <c r="T151"/>
  <c r="R151"/>
  <c r="P151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8"/>
  <c r="BH118"/>
  <c r="BG118"/>
  <c r="BF118"/>
  <c r="T118"/>
  <c r="R118"/>
  <c r="P118"/>
  <c r="BI114"/>
  <c r="BH114"/>
  <c r="BG114"/>
  <c r="BF114"/>
  <c r="T114"/>
  <c r="R114"/>
  <c r="P114"/>
  <c r="BI109"/>
  <c r="BH109"/>
  <c r="BG109"/>
  <c r="BF109"/>
  <c r="T109"/>
  <c r="R109"/>
  <c r="P109"/>
  <c r="BI105"/>
  <c r="BH105"/>
  <c r="BG105"/>
  <c r="BF105"/>
  <c r="T105"/>
  <c r="R105"/>
  <c r="P105"/>
  <c r="BI102"/>
  <c r="BH102"/>
  <c r="BG102"/>
  <c r="BF102"/>
  <c r="T102"/>
  <c r="R102"/>
  <c r="P102"/>
  <c r="BI98"/>
  <c r="BH98"/>
  <c r="BG98"/>
  <c r="BF98"/>
  <c r="T98"/>
  <c r="R98"/>
  <c r="P98"/>
  <c r="BI94"/>
  <c r="BH94"/>
  <c r="BG94"/>
  <c r="BF94"/>
  <c r="T94"/>
  <c r="R94"/>
  <c r="P94"/>
  <c r="BI89"/>
  <c r="BH89"/>
  <c r="BG89"/>
  <c r="BF89"/>
  <c r="T89"/>
  <c r="T88"/>
  <c r="T87"/>
  <c r="R89"/>
  <c r="R88"/>
  <c r="R87"/>
  <c r="P89"/>
  <c r="P88"/>
  <c r="P87"/>
  <c r="J83"/>
  <c r="J82"/>
  <c r="F82"/>
  <c r="F80"/>
  <c r="E78"/>
  <c r="J55"/>
  <c r="J54"/>
  <c r="F54"/>
  <c r="F52"/>
  <c r="E50"/>
  <c r="J18"/>
  <c r="E18"/>
  <c r="F55"/>
  <c r="J17"/>
  <c r="J12"/>
  <c r="J52"/>
  <c r="E7"/>
  <c r="E76"/>
  <c i="6" r="J37"/>
  <c r="J36"/>
  <c i="1" r="AY60"/>
  <c i="6" r="J35"/>
  <c i="1" r="AX60"/>
  <c i="6" r="BI473"/>
  <c r="BH473"/>
  <c r="BG473"/>
  <c r="BF473"/>
  <c r="T473"/>
  <c r="R473"/>
  <c r="P473"/>
  <c r="BI471"/>
  <c r="BH471"/>
  <c r="BG471"/>
  <c r="BF471"/>
  <c r="T471"/>
  <c r="R471"/>
  <c r="P471"/>
  <c r="BI467"/>
  <c r="BH467"/>
  <c r="BG467"/>
  <c r="BF467"/>
  <c r="T467"/>
  <c r="R467"/>
  <c r="P467"/>
  <c r="BI464"/>
  <c r="BH464"/>
  <c r="BG464"/>
  <c r="BF464"/>
  <c r="T464"/>
  <c r="R464"/>
  <c r="P464"/>
  <c r="BI460"/>
  <c r="BH460"/>
  <c r="BG460"/>
  <c r="BF460"/>
  <c r="T460"/>
  <c r="R460"/>
  <c r="P460"/>
  <c r="BI458"/>
  <c r="BH458"/>
  <c r="BG458"/>
  <c r="BF458"/>
  <c r="T458"/>
  <c r="R458"/>
  <c r="P458"/>
  <c r="BI454"/>
  <c r="BH454"/>
  <c r="BG454"/>
  <c r="BF454"/>
  <c r="T454"/>
  <c r="R454"/>
  <c r="P454"/>
  <c r="BI449"/>
  <c r="BH449"/>
  <c r="BG449"/>
  <c r="BF449"/>
  <c r="T449"/>
  <c r="T448"/>
  <c r="R449"/>
  <c r="R448"/>
  <c r="P449"/>
  <c r="P448"/>
  <c r="BI444"/>
  <c r="BH444"/>
  <c r="BG444"/>
  <c r="BF444"/>
  <c r="T444"/>
  <c r="R444"/>
  <c r="P444"/>
  <c r="BI440"/>
  <c r="BH440"/>
  <c r="BG440"/>
  <c r="BF440"/>
  <c r="T440"/>
  <c r="R440"/>
  <c r="P440"/>
  <c r="BI436"/>
  <c r="BH436"/>
  <c r="BG436"/>
  <c r="BF436"/>
  <c r="T436"/>
  <c r="R436"/>
  <c r="P436"/>
  <c r="BI431"/>
  <c r="BH431"/>
  <c r="BG431"/>
  <c r="BF431"/>
  <c r="T431"/>
  <c r="R431"/>
  <c r="P431"/>
  <c r="BI427"/>
  <c r="BH427"/>
  <c r="BG427"/>
  <c r="BF427"/>
  <c r="T427"/>
  <c r="R427"/>
  <c r="P427"/>
  <c r="BI422"/>
  <c r="BH422"/>
  <c r="BG422"/>
  <c r="BF422"/>
  <c r="T422"/>
  <c r="R422"/>
  <c r="P422"/>
  <c r="BI418"/>
  <c r="BH418"/>
  <c r="BG418"/>
  <c r="BF418"/>
  <c r="T418"/>
  <c r="R418"/>
  <c r="P418"/>
  <c r="BI413"/>
  <c r="BH413"/>
  <c r="BG413"/>
  <c r="BF413"/>
  <c r="T413"/>
  <c r="R413"/>
  <c r="P413"/>
  <c r="BI410"/>
  <c r="BH410"/>
  <c r="BG410"/>
  <c r="BF410"/>
  <c r="T410"/>
  <c r="R410"/>
  <c r="P410"/>
  <c r="BI406"/>
  <c r="BH406"/>
  <c r="BG406"/>
  <c r="BF406"/>
  <c r="T406"/>
  <c r="R406"/>
  <c r="P406"/>
  <c r="BI402"/>
  <c r="BH402"/>
  <c r="BG402"/>
  <c r="BF402"/>
  <c r="T402"/>
  <c r="R402"/>
  <c r="P402"/>
  <c r="BI396"/>
  <c r="BH396"/>
  <c r="BG396"/>
  <c r="BF396"/>
  <c r="T396"/>
  <c r="R396"/>
  <c r="P396"/>
  <c r="BI394"/>
  <c r="BH394"/>
  <c r="BG394"/>
  <c r="BF394"/>
  <c r="T394"/>
  <c r="R394"/>
  <c r="P394"/>
  <c r="BI391"/>
  <c r="BH391"/>
  <c r="BG391"/>
  <c r="BF391"/>
  <c r="T391"/>
  <c r="R391"/>
  <c r="P391"/>
  <c r="BI388"/>
  <c r="BH388"/>
  <c r="BG388"/>
  <c r="BF388"/>
  <c r="T388"/>
  <c r="R388"/>
  <c r="P388"/>
  <c r="BI385"/>
  <c r="BH385"/>
  <c r="BG385"/>
  <c r="BF385"/>
  <c r="T385"/>
  <c r="R385"/>
  <c r="P385"/>
  <c r="BI382"/>
  <c r="BH382"/>
  <c r="BG382"/>
  <c r="BF382"/>
  <c r="T382"/>
  <c r="R382"/>
  <c r="P382"/>
  <c r="BI378"/>
  <c r="BH378"/>
  <c r="BG378"/>
  <c r="BF378"/>
  <c r="T378"/>
  <c r="R378"/>
  <c r="P378"/>
  <c r="BI373"/>
  <c r="BH373"/>
  <c r="BG373"/>
  <c r="BF373"/>
  <c r="T373"/>
  <c r="R373"/>
  <c r="P373"/>
  <c r="BI370"/>
  <c r="BH370"/>
  <c r="BG370"/>
  <c r="BF370"/>
  <c r="T370"/>
  <c r="R370"/>
  <c r="P370"/>
  <c r="BI367"/>
  <c r="BH367"/>
  <c r="BG367"/>
  <c r="BF367"/>
  <c r="T367"/>
  <c r="R367"/>
  <c r="P367"/>
  <c r="BI364"/>
  <c r="BH364"/>
  <c r="BG364"/>
  <c r="BF364"/>
  <c r="T364"/>
  <c r="R364"/>
  <c r="P364"/>
  <c r="BI360"/>
  <c r="BH360"/>
  <c r="BG360"/>
  <c r="BF360"/>
  <c r="T360"/>
  <c r="R360"/>
  <c r="P360"/>
  <c r="BI356"/>
  <c r="BH356"/>
  <c r="BG356"/>
  <c r="BF356"/>
  <c r="T356"/>
  <c r="R356"/>
  <c r="P356"/>
  <c r="BI352"/>
  <c r="BH352"/>
  <c r="BG352"/>
  <c r="BF352"/>
  <c r="T352"/>
  <c r="R352"/>
  <c r="P352"/>
  <c r="BI349"/>
  <c r="BH349"/>
  <c r="BG349"/>
  <c r="BF349"/>
  <c r="T349"/>
  <c r="R349"/>
  <c r="P349"/>
  <c r="BI345"/>
  <c r="BH345"/>
  <c r="BG345"/>
  <c r="BF345"/>
  <c r="T345"/>
  <c r="R345"/>
  <c r="P345"/>
  <c r="BI341"/>
  <c r="BH341"/>
  <c r="BG341"/>
  <c r="BF341"/>
  <c r="T341"/>
  <c r="R341"/>
  <c r="P341"/>
  <c r="BI337"/>
  <c r="BH337"/>
  <c r="BG337"/>
  <c r="BF337"/>
  <c r="T337"/>
  <c r="R337"/>
  <c r="P337"/>
  <c r="BI335"/>
  <c r="BH335"/>
  <c r="BG335"/>
  <c r="BF335"/>
  <c r="T335"/>
  <c r="R335"/>
  <c r="P335"/>
  <c r="BI333"/>
  <c r="BH333"/>
  <c r="BG333"/>
  <c r="BF333"/>
  <c r="T333"/>
  <c r="R333"/>
  <c r="P333"/>
  <c r="BI330"/>
  <c r="BH330"/>
  <c r="BG330"/>
  <c r="BF330"/>
  <c r="T330"/>
  <c r="R330"/>
  <c r="P330"/>
  <c r="BI328"/>
  <c r="BH328"/>
  <c r="BG328"/>
  <c r="BF328"/>
  <c r="T328"/>
  <c r="R328"/>
  <c r="P328"/>
  <c r="BI325"/>
  <c r="BH325"/>
  <c r="BG325"/>
  <c r="BF325"/>
  <c r="T325"/>
  <c r="R325"/>
  <c r="P325"/>
  <c r="BI323"/>
  <c r="BH323"/>
  <c r="BG323"/>
  <c r="BF323"/>
  <c r="T323"/>
  <c r="R323"/>
  <c r="P323"/>
  <c r="BI320"/>
  <c r="BH320"/>
  <c r="BG320"/>
  <c r="BF320"/>
  <c r="T320"/>
  <c r="R320"/>
  <c r="P320"/>
  <c r="BI316"/>
  <c r="BH316"/>
  <c r="BG316"/>
  <c r="BF316"/>
  <c r="T316"/>
  <c r="R316"/>
  <c r="P316"/>
  <c r="BI313"/>
  <c r="BH313"/>
  <c r="BG313"/>
  <c r="BF313"/>
  <c r="T313"/>
  <c r="R313"/>
  <c r="P313"/>
  <c r="BI309"/>
  <c r="BH309"/>
  <c r="BG309"/>
  <c r="BF309"/>
  <c r="T309"/>
  <c r="R309"/>
  <c r="P309"/>
  <c r="BI304"/>
  <c r="BH304"/>
  <c r="BG304"/>
  <c r="BF304"/>
  <c r="T304"/>
  <c r="R304"/>
  <c r="P304"/>
  <c r="BI300"/>
  <c r="BH300"/>
  <c r="BG300"/>
  <c r="BF300"/>
  <c r="T300"/>
  <c r="R300"/>
  <c r="P300"/>
  <c r="BI296"/>
  <c r="BH296"/>
  <c r="BG296"/>
  <c r="BF296"/>
  <c r="T296"/>
  <c r="R296"/>
  <c r="P296"/>
  <c r="BI292"/>
  <c r="BH292"/>
  <c r="BG292"/>
  <c r="BF292"/>
  <c r="T292"/>
  <c r="R292"/>
  <c r="P292"/>
  <c r="BI286"/>
  <c r="BH286"/>
  <c r="BG286"/>
  <c r="BF286"/>
  <c r="T286"/>
  <c r="R286"/>
  <c r="P286"/>
  <c r="BI282"/>
  <c r="BH282"/>
  <c r="BG282"/>
  <c r="BF282"/>
  <c r="T282"/>
  <c r="R282"/>
  <c r="P282"/>
  <c r="BI277"/>
  <c r="BH277"/>
  <c r="BG277"/>
  <c r="BF277"/>
  <c r="T277"/>
  <c r="R277"/>
  <c r="P277"/>
  <c r="BI271"/>
  <c r="BH271"/>
  <c r="BG271"/>
  <c r="BF271"/>
  <c r="T271"/>
  <c r="R271"/>
  <c r="P271"/>
  <c r="BI267"/>
  <c r="BH267"/>
  <c r="BG267"/>
  <c r="BF267"/>
  <c r="T267"/>
  <c r="R267"/>
  <c r="P267"/>
  <c r="BI263"/>
  <c r="BH263"/>
  <c r="BG263"/>
  <c r="BF263"/>
  <c r="T263"/>
  <c r="R263"/>
  <c r="P263"/>
  <c r="BI259"/>
  <c r="BH259"/>
  <c r="BG259"/>
  <c r="BF259"/>
  <c r="T259"/>
  <c r="R259"/>
  <c r="P259"/>
  <c r="BI255"/>
  <c r="BH255"/>
  <c r="BG255"/>
  <c r="BF255"/>
  <c r="T255"/>
  <c r="R255"/>
  <c r="P255"/>
  <c r="BI251"/>
  <c r="BH251"/>
  <c r="BG251"/>
  <c r="BF251"/>
  <c r="T251"/>
  <c r="R251"/>
  <c r="P251"/>
  <c r="BI247"/>
  <c r="BH247"/>
  <c r="BG247"/>
  <c r="BF247"/>
  <c r="T247"/>
  <c r="R247"/>
  <c r="P247"/>
  <c r="BI243"/>
  <c r="BH243"/>
  <c r="BG243"/>
  <c r="BF243"/>
  <c r="T243"/>
  <c r="R243"/>
  <c r="P243"/>
  <c r="BI238"/>
  <c r="BH238"/>
  <c r="BG238"/>
  <c r="BF238"/>
  <c r="T238"/>
  <c r="R238"/>
  <c r="P238"/>
  <c r="BI235"/>
  <c r="BH235"/>
  <c r="BG235"/>
  <c r="BF235"/>
  <c r="T235"/>
  <c r="R235"/>
  <c r="P235"/>
  <c r="BI231"/>
  <c r="BH231"/>
  <c r="BG231"/>
  <c r="BF231"/>
  <c r="T231"/>
  <c r="R231"/>
  <c r="P231"/>
  <c r="BI226"/>
  <c r="BH226"/>
  <c r="BG226"/>
  <c r="BF226"/>
  <c r="T226"/>
  <c r="R226"/>
  <c r="P226"/>
  <c r="BI222"/>
  <c r="BH222"/>
  <c r="BG222"/>
  <c r="BF222"/>
  <c r="T222"/>
  <c r="R222"/>
  <c r="P222"/>
  <c r="BI217"/>
  <c r="BH217"/>
  <c r="BG217"/>
  <c r="BF217"/>
  <c r="T217"/>
  <c r="R217"/>
  <c r="P217"/>
  <c r="BI211"/>
  <c r="BH211"/>
  <c r="BG211"/>
  <c r="BF211"/>
  <c r="T211"/>
  <c r="R211"/>
  <c r="P211"/>
  <c r="BI209"/>
  <c r="BH209"/>
  <c r="BG209"/>
  <c r="BF209"/>
  <c r="T209"/>
  <c r="R209"/>
  <c r="P209"/>
  <c r="BI205"/>
  <c r="BH205"/>
  <c r="BG205"/>
  <c r="BF205"/>
  <c r="T205"/>
  <c r="R205"/>
  <c r="P205"/>
  <c r="BI199"/>
  <c r="BH199"/>
  <c r="BG199"/>
  <c r="BF199"/>
  <c r="T199"/>
  <c r="R199"/>
  <c r="P199"/>
  <c r="BI195"/>
  <c r="BH195"/>
  <c r="BG195"/>
  <c r="BF195"/>
  <c r="T195"/>
  <c r="R195"/>
  <c r="P195"/>
  <c r="BI191"/>
  <c r="BH191"/>
  <c r="BG191"/>
  <c r="BF191"/>
  <c r="T191"/>
  <c r="R191"/>
  <c r="P191"/>
  <c r="BI187"/>
  <c r="BH187"/>
  <c r="BG187"/>
  <c r="BF187"/>
  <c r="T187"/>
  <c r="R187"/>
  <c r="P187"/>
  <c r="BI183"/>
  <c r="BH183"/>
  <c r="BG183"/>
  <c r="BF183"/>
  <c r="T183"/>
  <c r="R183"/>
  <c r="P183"/>
  <c r="BI181"/>
  <c r="BH181"/>
  <c r="BG181"/>
  <c r="BF181"/>
  <c r="T181"/>
  <c r="R181"/>
  <c r="P181"/>
  <c r="BI177"/>
  <c r="BH177"/>
  <c r="BG177"/>
  <c r="BF177"/>
  <c r="T177"/>
  <c r="R177"/>
  <c r="P177"/>
  <c r="BI174"/>
  <c r="BH174"/>
  <c r="BG174"/>
  <c r="BF174"/>
  <c r="T174"/>
  <c r="R174"/>
  <c r="P174"/>
  <c r="BI169"/>
  <c r="BH169"/>
  <c r="BG169"/>
  <c r="BF169"/>
  <c r="T169"/>
  <c r="R169"/>
  <c r="P169"/>
  <c r="BI165"/>
  <c r="BH165"/>
  <c r="BG165"/>
  <c r="BF165"/>
  <c r="T165"/>
  <c r="R165"/>
  <c r="P165"/>
  <c r="BI161"/>
  <c r="BH161"/>
  <c r="BG161"/>
  <c r="BF161"/>
  <c r="T161"/>
  <c r="R161"/>
  <c r="P161"/>
  <c r="BI157"/>
  <c r="BH157"/>
  <c r="BG157"/>
  <c r="BF157"/>
  <c r="T157"/>
  <c r="R157"/>
  <c r="P157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7"/>
  <c r="BH137"/>
  <c r="BG137"/>
  <c r="BF137"/>
  <c r="T137"/>
  <c r="R137"/>
  <c r="P137"/>
  <c r="BI133"/>
  <c r="BH133"/>
  <c r="BG133"/>
  <c r="BF133"/>
  <c r="T133"/>
  <c r="R133"/>
  <c r="P133"/>
  <c r="BI129"/>
  <c r="BH129"/>
  <c r="BG129"/>
  <c r="BF129"/>
  <c r="T129"/>
  <c r="R129"/>
  <c r="P129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2"/>
  <c r="BH112"/>
  <c r="BG112"/>
  <c r="BF112"/>
  <c r="T112"/>
  <c r="R112"/>
  <c r="P112"/>
  <c r="BI108"/>
  <c r="BH108"/>
  <c r="BG108"/>
  <c r="BF108"/>
  <c r="T108"/>
  <c r="R108"/>
  <c r="P108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J87"/>
  <c r="J86"/>
  <c r="F86"/>
  <c r="F84"/>
  <c r="E82"/>
  <c r="J55"/>
  <c r="J54"/>
  <c r="F54"/>
  <c r="F52"/>
  <c r="E50"/>
  <c r="J18"/>
  <c r="E18"/>
  <c r="F55"/>
  <c r="J17"/>
  <c r="J12"/>
  <c r="J84"/>
  <c r="E7"/>
  <c r="E80"/>
  <c i="5" r="J39"/>
  <c r="J38"/>
  <c i="1" r="AY59"/>
  <c i="5" r="J37"/>
  <c i="1" r="AX59"/>
  <c i="5" r="BI149"/>
  <c r="BH149"/>
  <c r="BG149"/>
  <c r="BF149"/>
  <c r="T149"/>
  <c r="T148"/>
  <c r="R149"/>
  <c r="R148"/>
  <c r="P149"/>
  <c r="P148"/>
  <c r="BI144"/>
  <c r="BH144"/>
  <c r="BG144"/>
  <c r="BF144"/>
  <c r="T144"/>
  <c r="T143"/>
  <c r="R144"/>
  <c r="R143"/>
  <c r="P144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1"/>
  <c r="BH111"/>
  <c r="BG111"/>
  <c r="BF111"/>
  <c r="T111"/>
  <c r="T110"/>
  <c r="R111"/>
  <c r="R110"/>
  <c r="P111"/>
  <c r="P110"/>
  <c r="BI107"/>
  <c r="BH107"/>
  <c r="BG107"/>
  <c r="BF107"/>
  <c r="T107"/>
  <c r="R107"/>
  <c r="P107"/>
  <c r="BI103"/>
  <c r="BH103"/>
  <c r="BG103"/>
  <c r="BF103"/>
  <c r="T103"/>
  <c r="R103"/>
  <c r="P103"/>
  <c r="BI100"/>
  <c r="BH100"/>
  <c r="BG100"/>
  <c r="BF100"/>
  <c r="T100"/>
  <c r="R100"/>
  <c r="P100"/>
  <c r="BI98"/>
  <c r="BH98"/>
  <c r="BG98"/>
  <c r="BF98"/>
  <c r="T98"/>
  <c r="R98"/>
  <c r="P98"/>
  <c r="BI94"/>
  <c r="BH94"/>
  <c r="BG94"/>
  <c r="BF94"/>
  <c r="T94"/>
  <c r="R94"/>
  <c r="P94"/>
  <c r="J88"/>
  <c r="F87"/>
  <c r="F85"/>
  <c r="E83"/>
  <c r="J59"/>
  <c r="F58"/>
  <c r="F56"/>
  <c r="E54"/>
  <c r="J23"/>
  <c r="E23"/>
  <c r="J87"/>
  <c r="J22"/>
  <c r="J20"/>
  <c r="E20"/>
  <c r="F88"/>
  <c r="J19"/>
  <c r="J14"/>
  <c r="J85"/>
  <c r="E7"/>
  <c r="E79"/>
  <c i="4" r="J39"/>
  <c r="J38"/>
  <c i="1" r="AY58"/>
  <c i="4" r="J37"/>
  <c i="1" r="AX58"/>
  <c i="4"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J84"/>
  <c r="F83"/>
  <c r="F81"/>
  <c r="E79"/>
  <c r="J59"/>
  <c r="F58"/>
  <c r="F56"/>
  <c r="E54"/>
  <c r="J23"/>
  <c r="E23"/>
  <c r="J58"/>
  <c r="J22"/>
  <c r="J20"/>
  <c r="E20"/>
  <c r="F59"/>
  <c r="J19"/>
  <c r="J14"/>
  <c r="J81"/>
  <c r="E7"/>
  <c r="E75"/>
  <c i="3" r="J37"/>
  <c r="J36"/>
  <c i="1" r="AY57"/>
  <c i="3" r="J35"/>
  <c i="1" r="AX57"/>
  <c i="3" r="BI255"/>
  <c r="BH255"/>
  <c r="BG255"/>
  <c r="BF255"/>
  <c r="T255"/>
  <c r="R255"/>
  <c r="P255"/>
  <c r="BI252"/>
  <c r="BH252"/>
  <c r="BG252"/>
  <c r="BF252"/>
  <c r="T252"/>
  <c r="R252"/>
  <c r="P252"/>
  <c r="BI249"/>
  <c r="BH249"/>
  <c r="BG249"/>
  <c r="BF249"/>
  <c r="T249"/>
  <c r="R249"/>
  <c r="P249"/>
  <c r="BI245"/>
  <c r="BH245"/>
  <c r="BG245"/>
  <c r="BF245"/>
  <c r="T245"/>
  <c r="R245"/>
  <c r="P245"/>
  <c r="BI241"/>
  <c r="BH241"/>
  <c r="BG241"/>
  <c r="BF241"/>
  <c r="T241"/>
  <c r="R241"/>
  <c r="P241"/>
  <c r="BI237"/>
  <c r="BH237"/>
  <c r="BG237"/>
  <c r="BF237"/>
  <c r="T237"/>
  <c r="R237"/>
  <c r="P237"/>
  <c r="BI234"/>
  <c r="BH234"/>
  <c r="BG234"/>
  <c r="BF234"/>
  <c r="T234"/>
  <c r="R234"/>
  <c r="P234"/>
  <c r="BI231"/>
  <c r="BH231"/>
  <c r="BG231"/>
  <c r="BF231"/>
  <c r="T231"/>
  <c r="R231"/>
  <c r="P231"/>
  <c r="BI226"/>
  <c r="BH226"/>
  <c r="BG226"/>
  <c r="BF226"/>
  <c r="T226"/>
  <c r="T225"/>
  <c r="R226"/>
  <c r="R225"/>
  <c r="P226"/>
  <c r="P225"/>
  <c r="BI222"/>
  <c r="BH222"/>
  <c r="BG222"/>
  <c r="BF222"/>
  <c r="T222"/>
  <c r="R222"/>
  <c r="P222"/>
  <c r="BI218"/>
  <c r="BH218"/>
  <c r="BG218"/>
  <c r="BF218"/>
  <c r="T218"/>
  <c r="R218"/>
  <c r="P218"/>
  <c r="BI211"/>
  <c r="BH211"/>
  <c r="BG211"/>
  <c r="BF211"/>
  <c r="T211"/>
  <c r="T210"/>
  <c r="R211"/>
  <c r="R210"/>
  <c r="P211"/>
  <c r="P210"/>
  <c r="BI207"/>
  <c r="BH207"/>
  <c r="BG207"/>
  <c r="BF207"/>
  <c r="T207"/>
  <c r="R207"/>
  <c r="P207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2"/>
  <c r="BH192"/>
  <c r="BG192"/>
  <c r="BF192"/>
  <c r="T192"/>
  <c r="R192"/>
  <c r="P192"/>
  <c r="BI186"/>
  <c r="BH186"/>
  <c r="BG186"/>
  <c r="BF186"/>
  <c r="T186"/>
  <c r="R186"/>
  <c r="P186"/>
  <c r="BI183"/>
  <c r="BH183"/>
  <c r="BG183"/>
  <c r="BF183"/>
  <c r="T183"/>
  <c r="R183"/>
  <c r="P183"/>
  <c r="BI179"/>
  <c r="BH179"/>
  <c r="BG179"/>
  <c r="BF179"/>
  <c r="T179"/>
  <c r="R179"/>
  <c r="P179"/>
  <c r="BI175"/>
  <c r="BH175"/>
  <c r="BG175"/>
  <c r="BF175"/>
  <c r="T175"/>
  <c r="R175"/>
  <c r="P175"/>
  <c r="BI171"/>
  <c r="BH171"/>
  <c r="BG171"/>
  <c r="BF171"/>
  <c r="T171"/>
  <c r="R171"/>
  <c r="P171"/>
  <c r="BI164"/>
  <c r="BH164"/>
  <c r="BG164"/>
  <c r="BF164"/>
  <c r="T164"/>
  <c r="R164"/>
  <c r="P164"/>
  <c r="BI160"/>
  <c r="BH160"/>
  <c r="BG160"/>
  <c r="BF160"/>
  <c r="T160"/>
  <c r="R160"/>
  <c r="P160"/>
  <c r="BI157"/>
  <c r="BH157"/>
  <c r="BG157"/>
  <c r="BF157"/>
  <c r="T157"/>
  <c r="R157"/>
  <c r="P157"/>
  <c r="BI150"/>
  <c r="BH150"/>
  <c r="BG150"/>
  <c r="BF150"/>
  <c r="T150"/>
  <c r="R150"/>
  <c r="P150"/>
  <c r="BI143"/>
  <c r="BH143"/>
  <c r="BG143"/>
  <c r="BF143"/>
  <c r="T143"/>
  <c r="R143"/>
  <c r="P143"/>
  <c r="BI139"/>
  <c r="BH139"/>
  <c r="BG139"/>
  <c r="BF139"/>
  <c r="T139"/>
  <c r="R139"/>
  <c r="P139"/>
  <c r="BI133"/>
  <c r="BH133"/>
  <c r="BG133"/>
  <c r="BF133"/>
  <c r="T133"/>
  <c r="R133"/>
  <c r="P133"/>
  <c r="BI129"/>
  <c r="BH129"/>
  <c r="BG129"/>
  <c r="BF129"/>
  <c r="T129"/>
  <c r="R129"/>
  <c r="P129"/>
  <c r="BI122"/>
  <c r="BH122"/>
  <c r="BG122"/>
  <c r="BF122"/>
  <c r="T122"/>
  <c r="R122"/>
  <c r="P122"/>
  <c r="BI118"/>
  <c r="BH118"/>
  <c r="BG118"/>
  <c r="BF118"/>
  <c r="T118"/>
  <c r="R118"/>
  <c r="P118"/>
  <c r="BI114"/>
  <c r="BH114"/>
  <c r="BG114"/>
  <c r="BF114"/>
  <c r="T114"/>
  <c r="R114"/>
  <c r="P114"/>
  <c r="BI112"/>
  <c r="BH112"/>
  <c r="BG112"/>
  <c r="BF112"/>
  <c r="T112"/>
  <c r="R112"/>
  <c r="P112"/>
  <c r="BI108"/>
  <c r="BH108"/>
  <c r="BG108"/>
  <c r="BF108"/>
  <c r="T108"/>
  <c r="R108"/>
  <c r="P108"/>
  <c r="BI101"/>
  <c r="BH101"/>
  <c r="BG101"/>
  <c r="BF101"/>
  <c r="T101"/>
  <c r="R101"/>
  <c r="P101"/>
  <c r="BI99"/>
  <c r="BH99"/>
  <c r="BG99"/>
  <c r="BF99"/>
  <c r="T99"/>
  <c r="R99"/>
  <c r="P99"/>
  <c r="BI91"/>
  <c r="BH91"/>
  <c r="BG91"/>
  <c r="BF91"/>
  <c r="T91"/>
  <c r="R91"/>
  <c r="P91"/>
  <c r="J85"/>
  <c r="F84"/>
  <c r="F82"/>
  <c r="E80"/>
  <c r="J55"/>
  <c r="F54"/>
  <c r="F52"/>
  <c r="E50"/>
  <c r="J21"/>
  <c r="E21"/>
  <c r="J84"/>
  <c r="J20"/>
  <c r="J18"/>
  <c r="E18"/>
  <c r="F55"/>
  <c r="J17"/>
  <c r="J12"/>
  <c r="J52"/>
  <c r="E7"/>
  <c r="E78"/>
  <c i="2" r="J37"/>
  <c r="J36"/>
  <c i="1" r="AY55"/>
  <c i="2" r="J35"/>
  <c i="1" r="AX55"/>
  <c i="2" r="BI259"/>
  <c r="BH259"/>
  <c r="BG259"/>
  <c r="BF259"/>
  <c r="T259"/>
  <c r="R259"/>
  <c r="P259"/>
  <c r="BI256"/>
  <c r="BH256"/>
  <c r="BG256"/>
  <c r="BF256"/>
  <c r="T256"/>
  <c r="R256"/>
  <c r="P256"/>
  <c r="BI251"/>
  <c r="BH251"/>
  <c r="BG251"/>
  <c r="BF251"/>
  <c r="T251"/>
  <c r="T250"/>
  <c r="R251"/>
  <c r="R250"/>
  <c r="P251"/>
  <c r="P250"/>
  <c r="BI247"/>
  <c r="BH247"/>
  <c r="BG247"/>
  <c r="BF247"/>
  <c r="T247"/>
  <c r="R247"/>
  <c r="P247"/>
  <c r="BI243"/>
  <c r="BH243"/>
  <c r="BG243"/>
  <c r="BF243"/>
  <c r="T243"/>
  <c r="R243"/>
  <c r="P243"/>
  <c r="BI240"/>
  <c r="BH240"/>
  <c r="BG240"/>
  <c r="BF240"/>
  <c r="T240"/>
  <c r="R240"/>
  <c r="P240"/>
  <c r="BI236"/>
  <c r="BH236"/>
  <c r="BG236"/>
  <c r="BF236"/>
  <c r="T236"/>
  <c r="R236"/>
  <c r="P236"/>
  <c r="BI233"/>
  <c r="BH233"/>
  <c r="BG233"/>
  <c r="BF233"/>
  <c r="T233"/>
  <c r="R233"/>
  <c r="P233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21"/>
  <c r="BH221"/>
  <c r="BG221"/>
  <c r="BF221"/>
  <c r="T221"/>
  <c r="R221"/>
  <c r="P221"/>
  <c r="BI218"/>
  <c r="BH218"/>
  <c r="BG218"/>
  <c r="BF218"/>
  <c r="T218"/>
  <c r="R218"/>
  <c r="P218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8"/>
  <c r="BH208"/>
  <c r="BG208"/>
  <c r="BF208"/>
  <c r="T208"/>
  <c r="R208"/>
  <c r="P208"/>
  <c r="BI206"/>
  <c r="BH206"/>
  <c r="BG206"/>
  <c r="BF206"/>
  <c r="T206"/>
  <c r="R206"/>
  <c r="P206"/>
  <c r="BI203"/>
  <c r="BH203"/>
  <c r="BG203"/>
  <c r="BF203"/>
  <c r="T203"/>
  <c r="R203"/>
  <c r="P203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89"/>
  <c r="BH189"/>
  <c r="BG189"/>
  <c r="BF189"/>
  <c r="T189"/>
  <c r="R189"/>
  <c r="P189"/>
  <c r="BI187"/>
  <c r="BH187"/>
  <c r="BG187"/>
  <c r="BF187"/>
  <c r="T187"/>
  <c r="R187"/>
  <c r="P187"/>
  <c r="BI184"/>
  <c r="BH184"/>
  <c r="BG184"/>
  <c r="BF184"/>
  <c r="T184"/>
  <c r="R184"/>
  <c r="P184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8"/>
  <c r="BH148"/>
  <c r="BG148"/>
  <c r="BF148"/>
  <c r="T148"/>
  <c r="T147"/>
  <c r="R148"/>
  <c r="R147"/>
  <c r="P148"/>
  <c r="P147"/>
  <c r="BI143"/>
  <c r="BH143"/>
  <c r="BG143"/>
  <c r="BF143"/>
  <c r="T143"/>
  <c r="T142"/>
  <c r="R143"/>
  <c r="R142"/>
  <c r="P143"/>
  <c r="P142"/>
  <c r="BI139"/>
  <c r="BH139"/>
  <c r="BG139"/>
  <c r="BF139"/>
  <c r="T139"/>
  <c r="R139"/>
  <c r="P139"/>
  <c r="BI136"/>
  <c r="BH136"/>
  <c r="BG136"/>
  <c r="BF136"/>
  <c r="T136"/>
  <c r="R136"/>
  <c r="P136"/>
  <c r="BI132"/>
  <c r="BH132"/>
  <c r="BG132"/>
  <c r="BF132"/>
  <c r="T132"/>
  <c r="R132"/>
  <c r="P132"/>
  <c r="BI128"/>
  <c r="BH128"/>
  <c r="BG128"/>
  <c r="BF128"/>
  <c r="T128"/>
  <c r="R128"/>
  <c r="P128"/>
  <c r="BI126"/>
  <c r="BH126"/>
  <c r="BG126"/>
  <c r="BF126"/>
  <c r="T126"/>
  <c r="R126"/>
  <c r="P126"/>
  <c r="BI119"/>
  <c r="BH119"/>
  <c r="BG119"/>
  <c r="BF119"/>
  <c r="T119"/>
  <c r="R119"/>
  <c r="P119"/>
  <c r="BI116"/>
  <c r="BH116"/>
  <c r="BG116"/>
  <c r="BF116"/>
  <c r="T116"/>
  <c r="R116"/>
  <c r="P116"/>
  <c r="BI114"/>
  <c r="BH114"/>
  <c r="BG114"/>
  <c r="BF114"/>
  <c r="T114"/>
  <c r="R114"/>
  <c r="P114"/>
  <c r="BI111"/>
  <c r="BH111"/>
  <c r="BG111"/>
  <c r="BF111"/>
  <c r="T111"/>
  <c r="R111"/>
  <c r="P111"/>
  <c r="BI107"/>
  <c r="BH107"/>
  <c r="BG107"/>
  <c r="BF107"/>
  <c r="T107"/>
  <c r="R107"/>
  <c r="P107"/>
  <c r="BI101"/>
  <c r="BH101"/>
  <c r="BG101"/>
  <c r="BF101"/>
  <c r="T101"/>
  <c r="R101"/>
  <c r="P101"/>
  <c r="BI96"/>
  <c r="BH96"/>
  <c r="BG96"/>
  <c r="BF96"/>
  <c r="T96"/>
  <c r="R96"/>
  <c r="P96"/>
  <c r="BI93"/>
  <c r="BH93"/>
  <c r="BG93"/>
  <c r="BF93"/>
  <c r="T93"/>
  <c r="R93"/>
  <c r="P93"/>
  <c r="J87"/>
  <c r="F86"/>
  <c r="F84"/>
  <c r="E82"/>
  <c r="J55"/>
  <c r="F54"/>
  <c r="F52"/>
  <c r="E50"/>
  <c r="J21"/>
  <c r="E21"/>
  <c r="J54"/>
  <c r="J20"/>
  <c r="J18"/>
  <c r="E18"/>
  <c r="F87"/>
  <c r="J17"/>
  <c r="J12"/>
  <c r="J52"/>
  <c r="E7"/>
  <c r="E80"/>
  <c i="1" r="L50"/>
  <c r="AM50"/>
  <c r="AM49"/>
  <c r="L49"/>
  <c r="AM47"/>
  <c r="L47"/>
  <c r="L45"/>
  <c r="L44"/>
  <c i="2" r="J206"/>
  <c r="BK173"/>
  <c r="J126"/>
  <c r="BK256"/>
  <c r="BK189"/>
  <c r="J96"/>
  <c r="J236"/>
  <c r="J195"/>
  <c r="BK164"/>
  <c r="BK128"/>
  <c r="BK247"/>
  <c r="J221"/>
  <c r="BK167"/>
  <c r="BK101"/>
  <c i="3" r="BK183"/>
  <c r="BK237"/>
  <c r="BK160"/>
  <c r="J133"/>
  <c r="J231"/>
  <c r="BK129"/>
  <c r="J255"/>
  <c r="BK157"/>
  <c i="4" r="J96"/>
  <c i="5" r="BK98"/>
  <c r="BK116"/>
  <c r="J100"/>
  <c r="BK122"/>
  <c i="6" r="BK373"/>
  <c r="J296"/>
  <c r="BK251"/>
  <c r="BK226"/>
  <c r="BK199"/>
  <c r="BK129"/>
  <c r="BK473"/>
  <c r="J402"/>
  <c r="J360"/>
  <c r="BK320"/>
  <c r="BK282"/>
  <c r="J226"/>
  <c r="BK165"/>
  <c r="J473"/>
  <c r="J413"/>
  <c r="BK367"/>
  <c r="BK309"/>
  <c r="J243"/>
  <c r="BK161"/>
  <c r="J116"/>
  <c r="J458"/>
  <c r="J394"/>
  <c r="J349"/>
  <c r="J323"/>
  <c r="BK292"/>
  <c r="J157"/>
  <c r="J122"/>
  <c i="7" r="J118"/>
  <c r="BK155"/>
  <c r="BK114"/>
  <c r="J109"/>
  <c i="2" r="BK226"/>
  <c r="J176"/>
  <c r="J119"/>
  <c r="BK233"/>
  <c r="J208"/>
  <c r="J111"/>
  <c r="J187"/>
  <c r="J167"/>
  <c r="BK107"/>
  <c r="J243"/>
  <c r="BK206"/>
  <c r="J173"/>
  <c i="3" r="BK249"/>
  <c r="BK179"/>
  <c r="J245"/>
  <c r="J211"/>
  <c r="J157"/>
  <c r="BK112"/>
  <c r="BK198"/>
  <c r="BK118"/>
  <c r="BK241"/>
  <c r="J171"/>
  <c i="4" r="BK90"/>
  <c i="5" r="J119"/>
  <c r="J131"/>
  <c r="BK140"/>
  <c r="BK131"/>
  <c i="6" r="J464"/>
  <c r="BK370"/>
  <c r="J191"/>
  <c r="BK108"/>
  <c r="J431"/>
  <c r="BK349"/>
  <c r="J335"/>
  <c r="J286"/>
  <c r="BK222"/>
  <c r="J161"/>
  <c r="BK418"/>
  <c r="J373"/>
  <c r="BK328"/>
  <c r="J263"/>
  <c r="BK181"/>
  <c r="J150"/>
  <c r="J102"/>
  <c r="BK460"/>
  <c r="J422"/>
  <c r="BK382"/>
  <c r="J330"/>
  <c r="J300"/>
  <c r="BK205"/>
  <c r="J129"/>
  <c i="7" r="J124"/>
  <c r="J160"/>
  <c r="J127"/>
  <c r="J89"/>
  <c r="BK124"/>
  <c r="BK98"/>
  <c i="2" r="J233"/>
  <c r="J182"/>
  <c r="J148"/>
  <c r="J240"/>
  <c r="BK215"/>
  <c r="J143"/>
  <c r="BK243"/>
  <c r="J201"/>
  <c r="BK170"/>
  <c r="BK114"/>
  <c r="BK229"/>
  <c r="BK208"/>
  <c r="BK184"/>
  <c r="BK116"/>
  <c i="3" r="J198"/>
  <c r="J249"/>
  <c r="J179"/>
  <c r="J150"/>
  <c r="J108"/>
  <c r="J218"/>
  <c r="J186"/>
  <c r="BK231"/>
  <c r="J160"/>
  <c i="4" r="J90"/>
  <c i="5" r="J134"/>
  <c r="J128"/>
  <c r="J111"/>
  <c r="BK134"/>
  <c i="6" r="J460"/>
  <c r="J367"/>
  <c r="J267"/>
  <c r="J238"/>
  <c r="J211"/>
  <c r="J187"/>
  <c r="BK102"/>
  <c r="BK427"/>
  <c r="J388"/>
  <c r="BK333"/>
  <c r="J292"/>
  <c r="BK209"/>
  <c r="BK141"/>
  <c r="J471"/>
  <c r="J406"/>
  <c r="BK352"/>
  <c r="BK277"/>
  <c r="J195"/>
  <c r="J137"/>
  <c r="BK99"/>
  <c r="J449"/>
  <c r="J410"/>
  <c r="BK360"/>
  <c r="J328"/>
  <c r="BK247"/>
  <c r="J217"/>
  <c r="BK153"/>
  <c r="BK116"/>
  <c i="7" r="BK102"/>
  <c r="BK143"/>
  <c r="BK105"/>
  <c r="BK169"/>
  <c i="2" r="J251"/>
  <c r="BK201"/>
  <c r="J170"/>
  <c r="BK136"/>
  <c r="J247"/>
  <c r="J155"/>
  <c i="1" r="AS56"/>
  <c i="2" r="BK139"/>
  <c r="J259"/>
  <c r="J215"/>
  <c r="BK152"/>
  <c r="J114"/>
  <c i="3" r="BK201"/>
  <c r="BK122"/>
  <c r="BK222"/>
  <c r="BK139"/>
  <c r="J101"/>
  <c r="BK207"/>
  <c r="BK133"/>
  <c r="BK252"/>
  <c r="BK186"/>
  <c r="BK91"/>
  <c i="5" r="J140"/>
  <c r="J125"/>
  <c r="J94"/>
  <c r="BK137"/>
  <c r="BK103"/>
  <c i="6" r="J427"/>
  <c r="BK325"/>
  <c r="BK125"/>
  <c r="J93"/>
  <c r="J418"/>
  <c r="J370"/>
  <c r="BK304"/>
  <c r="BK255"/>
  <c r="J169"/>
  <c r="J440"/>
  <c r="BK385"/>
  <c r="J333"/>
  <c r="J255"/>
  <c r="J177"/>
  <c r="BK144"/>
  <c r="J96"/>
  <c r="BK454"/>
  <c r="J396"/>
  <c r="J364"/>
  <c r="J325"/>
  <c r="BK259"/>
  <c r="BK211"/>
  <c r="J144"/>
  <c i="7" r="BK160"/>
  <c r="BK166"/>
  <c r="BK109"/>
  <c r="BK151"/>
  <c r="J151"/>
  <c r="BK121"/>
  <c i="2" r="J218"/>
  <c r="J203"/>
  <c r="BK132"/>
  <c r="J93"/>
  <c r="BK218"/>
  <c r="J116"/>
  <c r="J229"/>
  <c r="J184"/>
  <c r="J158"/>
  <c r="BK96"/>
  <c r="BK213"/>
  <c r="BK195"/>
  <c r="J139"/>
  <c i="3" r="J204"/>
  <c r="J143"/>
  <c r="J226"/>
  <c r="BK171"/>
  <c r="J114"/>
  <c r="J237"/>
  <c r="BK143"/>
  <c r="BK255"/>
  <c r="BK192"/>
  <c r="BK101"/>
  <c i="5" r="BK149"/>
  <c r="J137"/>
  <c r="J144"/>
  <c r="BK128"/>
  <c r="BK100"/>
  <c i="6" r="BK402"/>
  <c r="J282"/>
  <c r="J247"/>
  <c r="J222"/>
  <c r="BK195"/>
  <c r="BK122"/>
  <c r="BK467"/>
  <c r="BK413"/>
  <c r="BK337"/>
  <c r="BK300"/>
  <c r="J251"/>
  <c r="J205"/>
  <c r="BK157"/>
  <c r="BK458"/>
  <c r="BK391"/>
  <c r="J337"/>
  <c r="BK267"/>
  <c r="BK183"/>
  <c r="J147"/>
  <c r="BK93"/>
  <c r="BK440"/>
  <c r="J378"/>
  <c r="J316"/>
  <c r="BK235"/>
  <c r="BK174"/>
  <c r="J133"/>
  <c i="7" r="BK127"/>
  <c r="J135"/>
  <c r="J98"/>
  <c r="J147"/>
  <c r="J139"/>
  <c i="2" r="BK211"/>
  <c r="BK155"/>
  <c r="J107"/>
  <c r="BK179"/>
  <c r="BK126"/>
  <c r="J198"/>
  <c r="BK176"/>
  <c r="J132"/>
  <c r="J101"/>
  <c r="BK223"/>
  <c r="BK198"/>
  <c r="BK143"/>
  <c i="3" r="BK226"/>
  <c r="J164"/>
  <c r="BK234"/>
  <c r="BK164"/>
  <c r="J129"/>
  <c r="BK245"/>
  <c r="J222"/>
  <c r="J139"/>
  <c r="BK211"/>
  <c r="J112"/>
  <c i="4" r="BK96"/>
  <c i="5" r="J103"/>
  <c r="J122"/>
  <c r="J107"/>
  <c r="BK125"/>
  <c i="6" r="BK449"/>
  <c r="BK364"/>
  <c r="J181"/>
  <c r="J99"/>
  <c r="J454"/>
  <c r="BK396"/>
  <c r="BK323"/>
  <c r="BK296"/>
  <c r="BK217"/>
  <c r="J153"/>
  <c r="BK410"/>
  <c r="BK356"/>
  <c r="BK286"/>
  <c r="BK238"/>
  <c r="BK187"/>
  <c r="J119"/>
  <c r="J467"/>
  <c r="J444"/>
  <c r="J385"/>
  <c r="BK341"/>
  <c r="J320"/>
  <c r="BK243"/>
  <c r="J183"/>
  <c r="BK119"/>
  <c i="7" r="J105"/>
  <c r="BK147"/>
  <c r="J121"/>
  <c r="J94"/>
  <c r="BK135"/>
  <c r="BK118"/>
  <c r="BK94"/>
  <c i="2" r="BK240"/>
  <c r="J164"/>
  <c r="BK111"/>
  <c r="J223"/>
  <c r="BK158"/>
  <c r="BK93"/>
  <c r="J226"/>
  <c r="J179"/>
  <c r="J136"/>
  <c r="J256"/>
  <c r="BK203"/>
  <c r="BK148"/>
  <c i="3" r="J241"/>
  <c r="J175"/>
  <c r="BK114"/>
  <c r="BK218"/>
  <c r="J122"/>
  <c r="J252"/>
  <c r="J201"/>
  <c r="BK108"/>
  <c r="J207"/>
  <c r="J183"/>
  <c i="4" r="J93"/>
  <c i="5" r="BK107"/>
  <c r="J98"/>
  <c r="BK144"/>
  <c r="J116"/>
  <c i="6" r="BK444"/>
  <c r="J352"/>
  <c r="BK263"/>
  <c r="BK231"/>
  <c r="J209"/>
  <c r="BK150"/>
  <c r="BK96"/>
  <c r="BK436"/>
  <c r="J345"/>
  <c r="J309"/>
  <c r="J271"/>
  <c r="J174"/>
  <c r="J125"/>
  <c r="BK422"/>
  <c r="J382"/>
  <c r="BK330"/>
  <c r="J259"/>
  <c r="BK191"/>
  <c r="BK169"/>
  <c r="J108"/>
  <c r="BK464"/>
  <c r="BK431"/>
  <c r="BK388"/>
  <c r="BK335"/>
  <c r="J304"/>
  <c r="J199"/>
  <c r="J141"/>
  <c i="7" r="J166"/>
  <c r="J163"/>
  <c r="BK131"/>
  <c r="J155"/>
  <c r="J143"/>
  <c i="2" r="BK236"/>
  <c r="BK187"/>
  <c r="J152"/>
  <c r="BK259"/>
  <c r="BK221"/>
  <c r="J161"/>
  <c r="J213"/>
  <c r="BK182"/>
  <c r="BK161"/>
  <c r="BK119"/>
  <c r="BK251"/>
  <c r="J211"/>
  <c r="J189"/>
  <c r="J128"/>
  <c i="3" r="J192"/>
  <c r="BK99"/>
  <c r="BK175"/>
  <c r="J118"/>
  <c r="J234"/>
  <c r="BK150"/>
  <c r="J91"/>
  <c r="BK204"/>
  <c r="J99"/>
  <c i="4" r="BK93"/>
  <c i="5" r="BK94"/>
  <c r="BK111"/>
  <c r="J149"/>
  <c r="BK119"/>
  <c i="6" r="BK378"/>
  <c r="BK316"/>
  <c r="BK133"/>
  <c r="BK471"/>
  <c r="BK406"/>
  <c r="J341"/>
  <c r="BK313"/>
  <c r="J277"/>
  <c r="BK177"/>
  <c r="BK137"/>
  <c r="BK394"/>
  <c r="BK345"/>
  <c r="BK271"/>
  <c r="J235"/>
  <c r="J165"/>
  <c r="BK112"/>
  <c r="J436"/>
  <c r="J391"/>
  <c r="J356"/>
  <c r="J313"/>
  <c r="J231"/>
  <c r="BK147"/>
  <c r="J112"/>
  <c i="7" r="J169"/>
  <c r="BK139"/>
  <c r="J102"/>
  <c r="BK163"/>
  <c r="J131"/>
  <c r="J114"/>
  <c r="BK89"/>
  <c i="2" l="1" r="T92"/>
  <c r="R135"/>
  <c r="BK151"/>
  <c r="J151"/>
  <c r="J65"/>
  <c r="T232"/>
  <c r="P239"/>
  <c r="BK255"/>
  <c r="J255"/>
  <c r="J70"/>
  <c i="3" r="R90"/>
  <c r="P107"/>
  <c r="P217"/>
  <c r="P230"/>
  <c r="R240"/>
  <c i="4" r="BK89"/>
  <c r="J89"/>
  <c r="J65"/>
  <c i="5" r="BK93"/>
  <c r="J93"/>
  <c r="J65"/>
  <c r="BK115"/>
  <c r="J115"/>
  <c r="J67"/>
  <c i="6" r="P92"/>
  <c r="T221"/>
  <c r="R230"/>
  <c r="R242"/>
  <c r="R312"/>
  <c r="BK332"/>
  <c r="J332"/>
  <c r="J66"/>
  <c r="BK417"/>
  <c r="J417"/>
  <c r="J67"/>
  <c r="R453"/>
  <c r="R452"/>
  <c i="7" r="T93"/>
  <c r="BK130"/>
  <c r="J130"/>
  <c r="J64"/>
  <c i="2" r="BK92"/>
  <c r="J92"/>
  <c r="J61"/>
  <c r="BK135"/>
  <c r="J135"/>
  <c r="J62"/>
  <c r="R151"/>
  <c r="P232"/>
  <c r="T239"/>
  <c r="P255"/>
  <c r="P254"/>
  <c i="3" r="BK90"/>
  <c r="BK107"/>
  <c r="J107"/>
  <c r="J62"/>
  <c r="R217"/>
  <c r="T230"/>
  <c r="T240"/>
  <c i="4" r="R89"/>
  <c r="R88"/>
  <c r="R87"/>
  <c i="5" r="R93"/>
  <c r="R115"/>
  <c i="6" r="T92"/>
  <c r="R221"/>
  <c r="P230"/>
  <c r="T242"/>
  <c r="T312"/>
  <c r="R332"/>
  <c r="R417"/>
  <c r="BK453"/>
  <c r="J453"/>
  <c r="J70"/>
  <c i="7" r="BK93"/>
  <c r="J93"/>
  <c r="J62"/>
  <c r="BK113"/>
  <c r="J113"/>
  <c r="J63"/>
  <c r="T113"/>
  <c r="R130"/>
  <c r="BK159"/>
  <c r="J159"/>
  <c r="J66"/>
  <c r="R159"/>
  <c i="2" r="R92"/>
  <c r="R91"/>
  <c r="R90"/>
  <c r="T135"/>
  <c r="T151"/>
  <c r="R232"/>
  <c r="R239"/>
  <c r="R255"/>
  <c r="R254"/>
  <c i="3" r="P90"/>
  <c r="P89"/>
  <c r="T107"/>
  <c r="T217"/>
  <c r="BK230"/>
  <c r="J230"/>
  <c r="J67"/>
  <c r="BK240"/>
  <c r="J240"/>
  <c r="J68"/>
  <c i="4" r="T89"/>
  <c r="T88"/>
  <c r="T87"/>
  <c i="5" r="P93"/>
  <c r="P115"/>
  <c i="6" r="BK92"/>
  <c r="J92"/>
  <c r="J61"/>
  <c r="BK221"/>
  <c r="J221"/>
  <c r="J62"/>
  <c r="T230"/>
  <c r="P242"/>
  <c r="P312"/>
  <c r="P332"/>
  <c r="T417"/>
  <c r="T453"/>
  <c r="T452"/>
  <c i="7" r="P93"/>
  <c r="P113"/>
  <c r="P130"/>
  <c r="T159"/>
  <c i="2" r="P92"/>
  <c r="P135"/>
  <c r="P151"/>
  <c r="BK232"/>
  <c r="J232"/>
  <c r="J66"/>
  <c r="BK239"/>
  <c r="J239"/>
  <c r="J67"/>
  <c r="T255"/>
  <c r="T254"/>
  <c i="3" r="T90"/>
  <c r="T89"/>
  <c r="R107"/>
  <c r="BK217"/>
  <c r="J217"/>
  <c r="J64"/>
  <c r="R230"/>
  <c r="R229"/>
  <c r="P240"/>
  <c i="4" r="P89"/>
  <c r="P88"/>
  <c r="P87"/>
  <c i="1" r="AU58"/>
  <c i="5" r="T93"/>
  <c r="T115"/>
  <c i="6" r="R92"/>
  <c r="R91"/>
  <c r="R90"/>
  <c r="P221"/>
  <c r="BK230"/>
  <c r="J230"/>
  <c r="J63"/>
  <c r="BK242"/>
  <c r="J242"/>
  <c r="J64"/>
  <c r="BK312"/>
  <c r="J312"/>
  <c r="J65"/>
  <c r="T332"/>
  <c r="P417"/>
  <c r="P453"/>
  <c r="P452"/>
  <c i="7" r="R93"/>
  <c r="R113"/>
  <c r="T130"/>
  <c r="P159"/>
  <c i="2" r="BK250"/>
  <c r="J250"/>
  <c r="J68"/>
  <c i="5" r="BK110"/>
  <c r="J110"/>
  <c r="J66"/>
  <c r="BK143"/>
  <c r="J143"/>
  <c r="J68"/>
  <c r="BK148"/>
  <c r="J148"/>
  <c r="J69"/>
  <c i="6" r="BK448"/>
  <c r="J448"/>
  <c r="J68"/>
  <c i="7" r="BK88"/>
  <c r="J88"/>
  <c r="J61"/>
  <c i="2" r="BK147"/>
  <c r="J147"/>
  <c r="J64"/>
  <c i="3" r="BK210"/>
  <c r="J210"/>
  <c r="J63"/>
  <c i="7" r="BK154"/>
  <c r="J154"/>
  <c r="J65"/>
  <c i="2" r="BK142"/>
  <c r="J142"/>
  <c r="J63"/>
  <c i="3" r="BK225"/>
  <c r="J225"/>
  <c r="J65"/>
  <c i="7" r="BE105"/>
  <c r="BE155"/>
  <c r="E48"/>
  <c r="J80"/>
  <c r="BE89"/>
  <c r="BE98"/>
  <c r="BE102"/>
  <c r="BE109"/>
  <c r="BE114"/>
  <c r="BE118"/>
  <c r="BE121"/>
  <c r="BE124"/>
  <c r="BE127"/>
  <c r="BE131"/>
  <c r="BE143"/>
  <c r="BE147"/>
  <c r="BE160"/>
  <c r="BE163"/>
  <c r="F83"/>
  <c r="BE169"/>
  <c r="BE94"/>
  <c r="BE135"/>
  <c r="BE139"/>
  <c r="BE151"/>
  <c r="BE166"/>
  <c i="6" r="E48"/>
  <c r="J52"/>
  <c r="BE93"/>
  <c r="BE99"/>
  <c r="BE102"/>
  <c r="BE150"/>
  <c r="BE153"/>
  <c r="BE161"/>
  <c r="BE165"/>
  <c r="BE177"/>
  <c r="BE191"/>
  <c r="BE211"/>
  <c r="BE238"/>
  <c r="BE247"/>
  <c r="BE251"/>
  <c r="BE267"/>
  <c r="BE330"/>
  <c r="BE333"/>
  <c r="BE352"/>
  <c r="BE367"/>
  <c r="BE388"/>
  <c r="BE394"/>
  <c r="BE402"/>
  <c r="BE413"/>
  <c r="BE427"/>
  <c r="BE458"/>
  <c r="F87"/>
  <c r="BE122"/>
  <c r="BE125"/>
  <c r="BE133"/>
  <c r="BE137"/>
  <c r="BE199"/>
  <c r="BE209"/>
  <c r="BE217"/>
  <c r="BE226"/>
  <c r="BE282"/>
  <c r="BE292"/>
  <c r="BE296"/>
  <c r="BE300"/>
  <c r="BE304"/>
  <c r="BE313"/>
  <c r="BE316"/>
  <c r="BE323"/>
  <c r="BE337"/>
  <c r="BE345"/>
  <c r="BE360"/>
  <c r="BE373"/>
  <c r="BE396"/>
  <c r="BE422"/>
  <c r="BE431"/>
  <c r="BE436"/>
  <c r="BE449"/>
  <c r="BE96"/>
  <c r="BE108"/>
  <c r="BE112"/>
  <c r="BE119"/>
  <c r="BE129"/>
  <c r="BE144"/>
  <c r="BE147"/>
  <c r="BE183"/>
  <c r="BE195"/>
  <c r="BE231"/>
  <c r="BE235"/>
  <c r="BE243"/>
  <c r="BE259"/>
  <c r="BE263"/>
  <c r="BE325"/>
  <c r="BE328"/>
  <c r="BE356"/>
  <c r="BE364"/>
  <c r="BE370"/>
  <c r="BE378"/>
  <c r="BE382"/>
  <c r="BE385"/>
  <c r="BE418"/>
  <c r="BE440"/>
  <c r="BE444"/>
  <c r="BE460"/>
  <c r="BE464"/>
  <c r="BE467"/>
  <c r="BE471"/>
  <c r="BE473"/>
  <c r="BE116"/>
  <c r="BE141"/>
  <c r="BE157"/>
  <c r="BE169"/>
  <c r="BE174"/>
  <c r="BE181"/>
  <c r="BE187"/>
  <c r="BE205"/>
  <c r="BE222"/>
  <c r="BE255"/>
  <c r="BE271"/>
  <c r="BE277"/>
  <c r="BE286"/>
  <c r="BE309"/>
  <c r="BE320"/>
  <c r="BE335"/>
  <c r="BE341"/>
  <c r="BE349"/>
  <c r="BE391"/>
  <c r="BE406"/>
  <c r="BE410"/>
  <c r="BE454"/>
  <c i="5" r="BE107"/>
  <c r="BE140"/>
  <c r="E50"/>
  <c r="J56"/>
  <c r="F59"/>
  <c r="BE116"/>
  <c r="BE119"/>
  <c r="BE122"/>
  <c r="BE128"/>
  <c r="J58"/>
  <c r="BE98"/>
  <c r="BE100"/>
  <c r="BE103"/>
  <c r="BE131"/>
  <c r="BE134"/>
  <c r="BE137"/>
  <c r="BE144"/>
  <c r="BE149"/>
  <c i="4" r="BK88"/>
  <c r="BK87"/>
  <c r="J87"/>
  <c r="J63"/>
  <c i="5" r="BE94"/>
  <c r="BE111"/>
  <c r="BE125"/>
  <c i="4" r="E50"/>
  <c r="J56"/>
  <c i="3" r="J90"/>
  <c r="J61"/>
  <c i="4" r="J83"/>
  <c r="BE93"/>
  <c r="F84"/>
  <c r="BE90"/>
  <c r="BE96"/>
  <c i="3" r="E48"/>
  <c r="F85"/>
  <c r="BE112"/>
  <c r="BE122"/>
  <c r="BE129"/>
  <c r="BE164"/>
  <c r="BE171"/>
  <c r="BE198"/>
  <c r="BE201"/>
  <c r="BE222"/>
  <c r="BE226"/>
  <c r="BE231"/>
  <c r="BE237"/>
  <c r="BE245"/>
  <c r="BE255"/>
  <c r="J54"/>
  <c r="J82"/>
  <c r="BE99"/>
  <c r="BE157"/>
  <c r="BE160"/>
  <c r="BE175"/>
  <c r="BE179"/>
  <c r="BE241"/>
  <c r="BE249"/>
  <c r="BE91"/>
  <c r="BE114"/>
  <c r="BE183"/>
  <c r="BE192"/>
  <c r="BE204"/>
  <c r="BE252"/>
  <c r="BE101"/>
  <c r="BE108"/>
  <c r="BE118"/>
  <c r="BE133"/>
  <c r="BE139"/>
  <c r="BE143"/>
  <c r="BE150"/>
  <c r="BE186"/>
  <c r="BE207"/>
  <c r="BE211"/>
  <c r="BE218"/>
  <c r="BE234"/>
  <c i="2" r="J84"/>
  <c r="BE101"/>
  <c r="BE119"/>
  <c r="BE126"/>
  <c r="BE128"/>
  <c r="BE132"/>
  <c r="BE155"/>
  <c r="BE167"/>
  <c r="BE176"/>
  <c r="BE208"/>
  <c r="BE223"/>
  <c r="BE229"/>
  <c r="BE243"/>
  <c r="BE251"/>
  <c r="BE256"/>
  <c r="BE259"/>
  <c r="E48"/>
  <c r="F55"/>
  <c r="J86"/>
  <c r="BE143"/>
  <c r="BE148"/>
  <c r="BE152"/>
  <c r="BE170"/>
  <c r="BE189"/>
  <c r="BE203"/>
  <c r="BE206"/>
  <c r="BE211"/>
  <c r="BE215"/>
  <c r="BE218"/>
  <c r="BE240"/>
  <c r="BE96"/>
  <c r="BE111"/>
  <c r="BE116"/>
  <c r="BE136"/>
  <c r="BE164"/>
  <c r="BE173"/>
  <c r="BE182"/>
  <c r="BE184"/>
  <c r="BE201"/>
  <c r="BE226"/>
  <c r="BE236"/>
  <c r="BE93"/>
  <c r="BE107"/>
  <c r="BE114"/>
  <c r="BE139"/>
  <c r="BE158"/>
  <c r="BE161"/>
  <c r="BE179"/>
  <c r="BE187"/>
  <c r="BE195"/>
  <c r="BE198"/>
  <c r="BE213"/>
  <c r="BE221"/>
  <c r="BE233"/>
  <c r="BE247"/>
  <c i="4" r="F37"/>
  <c i="1" r="BB58"/>
  <c i="5" r="J36"/>
  <c i="1" r="AW59"/>
  <c i="7" r="F35"/>
  <c i="1" r="BB61"/>
  <c r="AS54"/>
  <c i="3" r="F34"/>
  <c i="1" r="BA57"/>
  <c i="5" r="F38"/>
  <c i="1" r="BC59"/>
  <c i="6" r="F37"/>
  <c i="1" r="BD60"/>
  <c i="6" r="J34"/>
  <c i="1" r="AW60"/>
  <c i="4" r="F39"/>
  <c i="1" r="BD58"/>
  <c i="4" r="J36"/>
  <c i="1" r="AW58"/>
  <c i="5" r="F36"/>
  <c i="1" r="BA59"/>
  <c i="7" r="J34"/>
  <c i="1" r="AW61"/>
  <c i="4" r="F38"/>
  <c i="1" r="BC58"/>
  <c i="6" r="F34"/>
  <c i="1" r="BA60"/>
  <c i="2" r="F35"/>
  <c i="1" r="BB55"/>
  <c i="5" r="F37"/>
  <c i="1" r="BB59"/>
  <c i="3" r="F37"/>
  <c i="1" r="BD57"/>
  <c i="7" r="F37"/>
  <c i="1" r="BD61"/>
  <c i="3" r="J34"/>
  <c i="1" r="AW57"/>
  <c i="7" r="F36"/>
  <c i="1" r="BC61"/>
  <c i="3" r="F36"/>
  <c i="1" r="BC57"/>
  <c i="2" r="J34"/>
  <c i="1" r="AW55"/>
  <c i="3" r="F35"/>
  <c i="1" r="BB57"/>
  <c i="4" r="F36"/>
  <c i="1" r="BA58"/>
  <c i="5" r="F39"/>
  <c i="1" r="BD59"/>
  <c i="2" r="F36"/>
  <c i="1" r="BC55"/>
  <c i="2" r="F37"/>
  <c i="1" r="BD55"/>
  <c i="2" r="F34"/>
  <c i="1" r="BA55"/>
  <c i="6" r="F35"/>
  <c i="1" r="BB60"/>
  <c i="7" r="F34"/>
  <c i="1" r="BA61"/>
  <c i="6" r="F36"/>
  <c i="1" r="BC60"/>
  <c i="7" l="1" r="R86"/>
  <c r="P86"/>
  <c i="1" r="AU61"/>
  <c i="5" r="R92"/>
  <c r="R91"/>
  <c i="7" r="T86"/>
  <c i="5" r="T92"/>
  <c r="T91"/>
  <c r="P92"/>
  <c r="P91"/>
  <c i="1" r="AU59"/>
  <c i="6" r="T91"/>
  <c r="T90"/>
  <c i="3" r="T229"/>
  <c i="6" r="P91"/>
  <c r="P90"/>
  <c i="1" r="AU60"/>
  <c i="3" r="P229"/>
  <c r="P88"/>
  <c i="1" r="AU57"/>
  <c i="3" r="T88"/>
  <c r="R89"/>
  <c r="R88"/>
  <c i="2" r="P91"/>
  <c r="P90"/>
  <c i="1" r="AU55"/>
  <c i="3" r="BK89"/>
  <c r="J89"/>
  <c r="J60"/>
  <c i="2" r="T91"/>
  <c r="T90"/>
  <c i="3" r="BK229"/>
  <c r="J229"/>
  <c r="J66"/>
  <c i="2" r="BK91"/>
  <c r="J91"/>
  <c r="J60"/>
  <c i="5" r="BK92"/>
  <c r="BK91"/>
  <c r="J91"/>
  <c i="2" r="BK254"/>
  <c r="J254"/>
  <c r="J69"/>
  <c i="7" r="BK87"/>
  <c r="BK86"/>
  <c r="J86"/>
  <c i="6" r="BK91"/>
  <c r="J91"/>
  <c r="J60"/>
  <c r="BK452"/>
  <c r="J452"/>
  <c r="J69"/>
  <c i="4" r="J88"/>
  <c r="J64"/>
  <c i="5" r="J32"/>
  <c i="1" r="AG59"/>
  <c i="2" r="F33"/>
  <c i="1" r="AZ55"/>
  <c i="3" r="J33"/>
  <c i="1" r="AV57"/>
  <c r="AT57"/>
  <c i="2" r="J33"/>
  <c i="1" r="AV55"/>
  <c r="AT55"/>
  <c i="5" r="F35"/>
  <c i="1" r="AZ59"/>
  <c i="4" r="F35"/>
  <c i="1" r="AZ58"/>
  <c r="BC56"/>
  <c r="AY56"/>
  <c i="7" r="J30"/>
  <c i="1" r="AG61"/>
  <c i="4" r="J35"/>
  <c i="1" r="AV58"/>
  <c r="AT58"/>
  <c i="7" r="J33"/>
  <c i="1" r="AV61"/>
  <c r="AT61"/>
  <c r="AN61"/>
  <c r="BA56"/>
  <c r="AW56"/>
  <c i="3" r="F33"/>
  <c i="1" r="AZ57"/>
  <c r="BD56"/>
  <c i="5" r="J35"/>
  <c i="1" r="AV59"/>
  <c r="AT59"/>
  <c r="AN59"/>
  <c i="4" r="J32"/>
  <c i="1" r="AG58"/>
  <c r="BB56"/>
  <c r="AX56"/>
  <c i="6" r="J33"/>
  <c i="1" r="AV60"/>
  <c r="AT60"/>
  <c i="7" r="F33"/>
  <c i="1" r="AZ61"/>
  <c i="6" r="F33"/>
  <c i="1" r="AZ60"/>
  <c i="6" l="1" r="BK90"/>
  <c r="J90"/>
  <c i="5" r="J63"/>
  <c i="2" r="BK90"/>
  <c r="J90"/>
  <c r="J59"/>
  <c i="3" r="BK88"/>
  <c r="J88"/>
  <c r="J59"/>
  <c i="7" r="J59"/>
  <c r="J87"/>
  <c r="J60"/>
  <c i="5" r="J92"/>
  <c r="J64"/>
  <c i="7" r="J39"/>
  <c i="1" r="AN58"/>
  <c i="5" r="J41"/>
  <c i="4" r="J41"/>
  <c i="1" r="AU56"/>
  <c r="BC54"/>
  <c r="W32"/>
  <c r="AZ56"/>
  <c r="AV56"/>
  <c r="AT56"/>
  <c i="6" r="J30"/>
  <c i="1" r="AG60"/>
  <c r="BB54"/>
  <c r="W31"/>
  <c r="BD54"/>
  <c r="W33"/>
  <c r="BA54"/>
  <c r="W30"/>
  <c i="6" l="1" r="J39"/>
  <c r="J59"/>
  <c i="1" r="AN60"/>
  <c i="2" r="J30"/>
  <c i="1" r="AG55"/>
  <c r="AX54"/>
  <c r="AW54"/>
  <c r="AK30"/>
  <c r="AY54"/>
  <c r="AU54"/>
  <c i="3" r="J30"/>
  <c i="1" r="AG57"/>
  <c r="AG56"/>
  <c r="AN56"/>
  <c r="AZ54"/>
  <c r="AV54"/>
  <c r="AK29"/>
  <c i="3" l="1" r="J39"/>
  <c i="1" r="AN57"/>
  <c i="2" r="J39"/>
  <c i="1" r="AN55"/>
  <c r="W29"/>
  <c r="AT54"/>
  <c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<sst xmlns="http://schemas.openxmlformats.org/spreadsheetml/2006/main">
  <si>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</si>
  <si>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</si>
  <si>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</si>
  <si>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</si>
  <si>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</si>
  <si>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{dee95261-209a-49ef-b800-7ccfab30914d}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</si>
  <si>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</si>
  <si>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</si>
  <si>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</si>
  <si>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</si>
  <si>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</si>
  <si>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</si>
  <si>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</si>
  <si>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</si>
  <si>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20210608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</si>
  <si>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</si>
  <si>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</si>
  <si>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č.p. 2983 U Synagogy - venkovní úpravy a IS SO02-SO04 rev1</t>
  </si>
  <si>
    <t>KSO:</t>
  </si>
  <si>
    <t/>
  </si>
  <si>
    <t>CC-CZ:</t>
  </si>
  <si>
    <t>Místo:</t>
  </si>
  <si>
    <t>Č. Lípa</t>
  </si>
  <si>
    <t>Datum:</t>
  </si>
  <si>
    <t>18. 10. 2021</t>
  </si>
  <si>
    <t>Zadavatel:</t>
  </si>
  <si>
    <t>IČ:</t>
  </si>
  <si>
    <t>Město Č. Lípa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</si>
  <si>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</si>
  <si>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</si>
  <si>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</si>
  <si>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</si>
  <si>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</si>
  <si>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</si>
  <si>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</si>
  <si>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J. Nešněra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</si>
  <si>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</si>
  <si>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</si>
  <si>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</si>
  <si>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</si>
  <si>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</si>
  <si>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</si>
  <si>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</si>
  <si>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</si>
  <si>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</si>
  <si>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</si>
  <si>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</si>
  <si>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</si>
  <si>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</si>
  <si>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</si>
  <si>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</si>
  <si>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</si>
  <si>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</si>
  <si>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</si>
  <si>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</si>
  <si>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</si>
  <si>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</si>
  <si>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</si>
  <si>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</si>
  <si>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</si>
  <si>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</si>
  <si>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</si>
  <si>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</si>
  <si>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</si>
  <si>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</si>
  <si>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</si>
  <si>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</si>
  <si>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</si>
  <si>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</si>
  <si>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</si>
  <si>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</si>
  <si>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</si>
  <si>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</si>
  <si>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</si>
  <si>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</si>
  <si>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</si>
  <si>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</si>
  <si>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</si>
  <si>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SO02 Akumuilace dešťových vod a dešťová kanalizace</t>
  </si>
  <si>
    <t>STA</t>
  </si>
  <si>
    <t>1</t>
  </si>
  <si>
    <t>{5811ff1d-5a9b-4f5e-b155-3519c05e7c59}</t>
  </si>
  <si>
    <t>2</t>
  </si>
  <si>
    <t>02</t>
  </si>
  <si>
    <t>SO03 fontána</t>
  </si>
  <si>
    <t>{cf41d1b5-1444-4a5d-88b4-ba8c40b0d1ff}</t>
  </si>
  <si>
    <t>Soupis</t>
  </si>
  <si>
    <t>###NOINSERT###</t>
  </si>
  <si>
    <t>02a</t>
  </si>
  <si>
    <t>technologie fontány</t>
  </si>
  <si>
    <t>{455b0f50-1dbb-4654-a203-7e7dcb1f9961}</t>
  </si>
  <si>
    <t>02b</t>
  </si>
  <si>
    <t xml:space="preserve"> voda, kanalizace</t>
  </si>
  <si>
    <t>{c7eb8357-4b7c-4ab1-a8c1-19968a0a2c99}</t>
  </si>
  <si>
    <t>03</t>
  </si>
  <si>
    <t>SO 04 Komunikace a chodníky</t>
  </si>
  <si>
    <t>{788242f8-25fa-44b6-9b21-ff5fe5d13503}</t>
  </si>
  <si>
    <t>04</t>
  </si>
  <si>
    <t>Vedlejší rozpočtové náklady</t>
  </si>
  <si>
    <t>{eaebd98b-129b-4514-961c-d3ef390ff6c0}</t>
  </si>
  <si>
    <t>KRYCÍ LIST SOUPISU PRACÍ</t>
  </si>
  <si>
    <t>Objekt:</t>
  </si>
  <si>
    <t>01 - SO02 Akumuilace dešťových vod a dešťová kanalizace</t>
  </si>
  <si>
    <t>Česká Lípa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</si>
  <si>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</si>
  <si>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</si>
  <si>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</si>
  <si>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</si>
  <si>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</si>
  <si>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</si>
  <si>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</si>
  <si>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</si>
  <si>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</si>
  <si>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</si>
  <si>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</si>
  <si>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</si>
  <si>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</si>
  <si>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</si>
  <si>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</si>
  <si>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</si>
  <si>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</si>
  <si>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</si>
  <si>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</si>
  <si>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</si>
  <si>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</si>
  <si>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</si>
  <si>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</si>
  <si>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</si>
  <si>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</si>
  <si>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</si>
  <si>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</si>
  <si>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</si>
  <si>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</si>
  <si>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</si>
  <si>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</si>
  <si>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</si>
  <si>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</si>
  <si>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113106071</t>
  </si>
  <si>
    <t>Rozebrání dlažeb při překopech vozovek ze zámkové dlažby s ložem z kameniva ručně</t>
  </si>
  <si>
    <t>m2</t>
  </si>
  <si>
    <t>CS ÚRS 2021 01</t>
  </si>
  <si>
    <t>4</t>
  </si>
  <si>
    <t>524724240</t>
  </si>
  <si>
    <t>PP</t>
  </si>
  <si>
    <t>Rozebrání dlažeb a dílců při překopech inženýrských sítí s přemístěním hmot na skládku na vzdálenost do 3 m nebo s naložením na dopravní prostředek ručně vozovek a ploch, s jakoukoliv výplní spár ze zámkové dlažby s ložem z kameniva</t>
  </si>
  <si>
    <t>Online PSC</t>
  </si>
  <si>
    <t>https://podminky.urs.cz/item/CS_URS_2021_01/113106071</t>
  </si>
  <si>
    <t>131251104</t>
  </si>
  <si>
    <t>Hloubení jam nezapažených v hornině třídy těžitelnosti I skupiny 3 objem do 500 m3 strojně</t>
  </si>
  <si>
    <t>m3</t>
  </si>
  <si>
    <t>CS ÚRS 2021 02</t>
  </si>
  <si>
    <t>-54968774</t>
  </si>
  <si>
    <t>Hloubení nezapažených jam a zářezů strojně s urovnáním dna do předepsaného profilu a spádu v hornině třídy těžitelnosti I skupiny 3 přes 100 do 500 m3</t>
  </si>
  <si>
    <t>https://podminky.urs.cz/item/CS_URS_2021_02/131251104</t>
  </si>
  <si>
    <t>VV</t>
  </si>
  <si>
    <t>(37+95)/2*2,7"nádrže</t>
  </si>
  <si>
    <t>Součet</t>
  </si>
  <si>
    <t>3</t>
  </si>
  <si>
    <t>132251254</t>
  </si>
  <si>
    <t>Hloubení rýh nezapažených š do 2000 mm v hornině třídy těžitelnosti I, skupiny 3 objem do 500 m3 strojně</t>
  </si>
  <si>
    <t>-1269429352</t>
  </si>
  <si>
    <t>Hloubení nezapažených rýh šířky přes 800 do 2 000 mm strojně s urovnáním dna do předepsaného profilu a spádu v hornině třídy těžitelnosti I skupiny 3 přes 100 do 500 m3</t>
  </si>
  <si>
    <t>https://podminky.urs.cz/item/CS_URS_2021_01/132251254</t>
  </si>
  <si>
    <t>1*1,15*91</t>
  </si>
  <si>
    <t>1,2*2*7</t>
  </si>
  <si>
    <t>151101101</t>
  </si>
  <si>
    <t>Zřízení příložného pažení a rozepření stěn rýh hl do 2 m</t>
  </si>
  <si>
    <t>-569080095</t>
  </si>
  <si>
    <t>Zřízení pažení a rozepření stěn rýh pro podzemní vedení příložné pro jakoukoliv mezerovitost, hloubky do 2 m</t>
  </si>
  <si>
    <t>https://podminky.urs.cz/item/CS_URS_2021_01/151101101</t>
  </si>
  <si>
    <t>7*2*2</t>
  </si>
  <si>
    <t>5</t>
  </si>
  <si>
    <t>151101111</t>
  </si>
  <si>
    <t>Odstranění příložného pažení a rozepření stěn rýh hl do 2 m</t>
  </si>
  <si>
    <t>-2138790281</t>
  </si>
  <si>
    <t>Odstranění pažení a rozepření stěn rýh pro podzemní vedení s uložením materiálu na vzdálenost do 3 m od kraje výkopu příložné, hloubky do 2 m</t>
  </si>
  <si>
    <t>https://podminky.urs.cz/item/CS_URS_2021_01/151101111</t>
  </si>
  <si>
    <t>6</t>
  </si>
  <si>
    <t>171400R</t>
  </si>
  <si>
    <t>464255440</t>
  </si>
  <si>
    <t>vodorovné přemístění výkopku na skládku zhotovitele včetně naložení, uložení a poplatků za uložení</t>
  </si>
  <si>
    <t>7</t>
  </si>
  <si>
    <t>174151101</t>
  </si>
  <si>
    <t>Zásyp jam, šachet rýh nebo kolem objektů sypaninou se zhutněním</t>
  </si>
  <si>
    <t>-274029527</t>
  </si>
  <si>
    <t>Zásyp sypaninou z jakékoliv horniny strojně s uložením výkopku ve vrstvách se zhutněním jam, šachet, rýh nebo kolem objektů v těchto vykopávkách</t>
  </si>
  <si>
    <t>https://podminky.urs.cz/item/CS_URS_2021_01/174151101</t>
  </si>
  <si>
    <t>8</t>
  </si>
  <si>
    <t>1239932340</t>
  </si>
  <si>
    <t>-3*7-3,6</t>
  </si>
  <si>
    <t>-19-95*0,4</t>
  </si>
  <si>
    <t>9</t>
  </si>
  <si>
    <t>M</t>
  </si>
  <si>
    <t>58932910</t>
  </si>
  <si>
    <t>beton C 20/25 X0XC2 kamenivo frakce 0/22</t>
  </si>
  <si>
    <t>636182806</t>
  </si>
  <si>
    <t>10</t>
  </si>
  <si>
    <t>175151101</t>
  </si>
  <si>
    <t>Obsypání potrubí strojně sypaninou bez prohození, uloženou do 3 m</t>
  </si>
  <si>
    <t>863244881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</si>
  <si>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</si>
  <si>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https://podminky.urs.cz/item/CS_URS_2021_01/175151101</t>
  </si>
  <si>
    <t>1*0,5*98</t>
  </si>
  <si>
    <t>11</t>
  </si>
  <si>
    <t>58337310</t>
  </si>
  <si>
    <t>štěrkopísek frakce 0/4</t>
  </si>
  <si>
    <t>t</t>
  </si>
  <si>
    <t>2112008775</t>
  </si>
  <si>
    <t>49*2 'Přepočtené koeficientem množství</t>
  </si>
  <si>
    <t>Svislé a kompletní konstrukce</t>
  </si>
  <si>
    <t>12</t>
  </si>
  <si>
    <t>382411213</t>
  </si>
  <si>
    <t>Zemní nádrž objemu 3700 l z PE na dešťovou a splaškovou vodu samonosná pro pojízdné zatížení do 2,2t</t>
  </si>
  <si>
    <t>kus</t>
  </si>
  <si>
    <t>1187695965</t>
  </si>
  <si>
    <t>Zemní nádrž z polyetylenu PE na dešťovou a splaškovou vodu univerzální samonosná pro pojízdné zatížení do 2,2 t, objemu 3700 l</t>
  </si>
  <si>
    <t>https://podminky.urs.cz/item/CS_URS_2021_01/382411213</t>
  </si>
  <si>
    <t>13</t>
  </si>
  <si>
    <t>382411215</t>
  </si>
  <si>
    <t>Zemní nádrž objemu 7000 l z PE na dešťovou a splaškovou vodu samonosná pro pojízdné zatížení do 2,2t</t>
  </si>
  <si>
    <t>-308255279</t>
  </si>
  <si>
    <t>Zemní nádrž z polyetylenu PE na dešťovou a splaškovou vodu univerzální samonosná pro pojízdné zatížení do 2,2 t, objemu 7000 l</t>
  </si>
  <si>
    <t>https://podminky.urs.cz/item/CS_URS_2021_01/382411215</t>
  </si>
  <si>
    <t>Vodorovné konstrukce</t>
  </si>
  <si>
    <t>14</t>
  </si>
  <si>
    <t>451572111</t>
  </si>
  <si>
    <t>Lože pod potrubí otevřený výkop z kameniva drobného těženého</t>
  </si>
  <si>
    <t>1071140486</t>
  </si>
  <si>
    <t>Lože pod potrubí, stoky a drobné objekty v otevřeném výkopu z kameniva drobného těženého 0 až 4 mm</t>
  </si>
  <si>
    <t>https://podminky.urs.cz/item/CS_URS_2021_01/451572111</t>
  </si>
  <si>
    <t>1*0,1*98</t>
  </si>
  <si>
    <t>Komunikace pozemní</t>
  </si>
  <si>
    <t>596211210</t>
  </si>
  <si>
    <t>Kladení zámkové dlažby komunikací pro pěší tl 80 mm skupiny A pl do 50 m2</t>
  </si>
  <si>
    <t>1836617846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</si>
  <si>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A, pro plochy do 50 m2</t>
  </si>
  <si>
    <t>https://podminky.urs.cz/item/CS_URS_2021_01/596211210</t>
  </si>
  <si>
    <t>Trubní vedení</t>
  </si>
  <si>
    <t>16</t>
  </si>
  <si>
    <t>830311811</t>
  </si>
  <si>
    <t>Bourání stávajícího kameninového potrubí DN do 150</t>
  </si>
  <si>
    <t>m</t>
  </si>
  <si>
    <t>-1646910769</t>
  </si>
  <si>
    <t>Bourání stávajícího potrubí z kameninových trub v otevřeném výkopu DN do 150</t>
  </si>
  <si>
    <t>https://podminky.urs.cz/item/CS_URS_2021_01/830311811</t>
  </si>
  <si>
    <t>17</t>
  </si>
  <si>
    <t>837272221</t>
  </si>
  <si>
    <t>Montáž kameninových tvarovek jednoosých s integrovaným těsněním otevřený výkop DN 125</t>
  </si>
  <si>
    <t>1114186189</t>
  </si>
  <si>
    <t>Montáž kameninových tvarovek na potrubí z trub kameninových v otevřeném výkopu s integrovaným těsněním jednoosých DN 125</t>
  </si>
  <si>
    <t>https://podminky.urs.cz/item/CS_URS_2021_01/837272221</t>
  </si>
  <si>
    <t>18</t>
  </si>
  <si>
    <t>59711852</t>
  </si>
  <si>
    <t>ucpávka kameninová glazovaná DN 125 spojovací systém F</t>
  </si>
  <si>
    <t>-2053979882</t>
  </si>
  <si>
    <t>1*1,015 'Přepočtené koeficientem množství</t>
  </si>
  <si>
    <t>19</t>
  </si>
  <si>
    <t>837312221</t>
  </si>
  <si>
    <t>Montáž kameninových tvarovek jednoosých s integrovaným těsněním otevřený výkop DN 150</t>
  </si>
  <si>
    <t>-1518796770</t>
  </si>
  <si>
    <t>Montáž kameninových tvarovek na potrubí z trub kameninových v otevřeném výkopu s integrovaným těsněním jednoosých DN 150</t>
  </si>
  <si>
    <t>https://podminky.urs.cz/item/CS_URS_2021_01/837312221</t>
  </si>
  <si>
    <t>20</t>
  </si>
  <si>
    <t>28611546</t>
  </si>
  <si>
    <t>přechod kanalizační PVC na kameninové hrdlo DN 160</t>
  </si>
  <si>
    <t>1695242391</t>
  </si>
  <si>
    <t>3*1,015 'Přepočtené koeficientem množství</t>
  </si>
  <si>
    <t>871211211</t>
  </si>
  <si>
    <t>Montáž potrubí z PE100 SDR 11 otevřený výkop svařovaných elektrotvarovkou D 63 x 5,8 mm</t>
  </si>
  <si>
    <t>1056066039</t>
  </si>
  <si>
    <t>Montáž vodovodního potrubí z plastů v otevřeném výkopu z polyetylenu PE 100 svařovaných elektrotvarovkou SDR 11/PN16 D 63 x 5,8 mm</t>
  </si>
  <si>
    <t>https://podminky.urs.cz/item/CS_URS_2021_01/871211211</t>
  </si>
  <si>
    <t>22</t>
  </si>
  <si>
    <t>28613173</t>
  </si>
  <si>
    <t>trubka vodovodní PE100 SDR11 se signalizační vrstvou 63x5,8mm</t>
  </si>
  <si>
    <t>-457009384</t>
  </si>
  <si>
    <t>5*1,015 'Přepočtené koeficientem množství</t>
  </si>
  <si>
    <t>23</t>
  </si>
  <si>
    <t>871265211</t>
  </si>
  <si>
    <t>Kanalizační potrubí z tvrdého PVC jednovrstvé tuhost třídy SN4 DN 110</t>
  </si>
  <si>
    <t>1653783454</t>
  </si>
  <si>
    <t>Kanalizační potrubí z tvrdého PVC v otevřeném výkopu ve sklonu do 20 %, hladkého plnostěnného jednovrstvého, tuhost třídy SN 4 DN 110</t>
  </si>
  <si>
    <t>https://podminky.urs.cz/item/CS_URS_2021_01/871265211</t>
  </si>
  <si>
    <t>24</t>
  </si>
  <si>
    <t>871315221</t>
  </si>
  <si>
    <t>Kanalizační potrubí z tvrdého PVC jednovrstvé tuhost třídy SN8 DN 160</t>
  </si>
  <si>
    <t>-1411194776</t>
  </si>
  <si>
    <t>Kanalizační potrubí z tvrdého PVC v otevřeném výkopu ve sklonu do 20 %, hladkého plnostěnného jednovrstvého, tuhost třídy SN 8 DN 160</t>
  </si>
  <si>
    <t>https://podminky.urs.cz/item/CS_URS_2021_01/871315221</t>
  </si>
  <si>
    <t>25</t>
  </si>
  <si>
    <t>871355221</t>
  </si>
  <si>
    <t>Kanalizační potrubí z tvrdého PVC jednovrstvé tuhost třídy SN8 DN 200</t>
  </si>
  <si>
    <t>371410098</t>
  </si>
  <si>
    <t>Kanalizační potrubí z tvrdého PVC v otevřeném výkopu ve sklonu do 20 %, hladkého plnostěnného jednovrstvého, tuhost třídy SN 8 DN 200</t>
  </si>
  <si>
    <t>https://podminky.urs.cz/item/CS_URS_2021_01/871355221</t>
  </si>
  <si>
    <t>26</t>
  </si>
  <si>
    <t>87721111R</t>
  </si>
  <si>
    <t>bajonet 2´´ pro napojení hadice s poklopem</t>
  </si>
  <si>
    <t>1242455583</t>
  </si>
  <si>
    <t>27</t>
  </si>
  <si>
    <t>877265271</t>
  </si>
  <si>
    <t>Montáž lapače střešních splavenin z tvrdého PVC-systém KG DN 110</t>
  </si>
  <si>
    <t>756862647</t>
  </si>
  <si>
    <t>Montáž tvarovek na kanalizačním potrubí z trub z plastu z tvrdého PVC nebo z polypropylenu v otevřeném výkopu lapačů střešních splavenin DN 100</t>
  </si>
  <si>
    <t>https://podminky.urs.cz/item/CS_URS_2021_01/877265271</t>
  </si>
  <si>
    <t>28</t>
  </si>
  <si>
    <t>28341110</t>
  </si>
  <si>
    <t>lapače střešních splavenin okapová vpusť s klapkou+inspekční poklop z PP</t>
  </si>
  <si>
    <t>-697461733</t>
  </si>
  <si>
    <t>29</t>
  </si>
  <si>
    <t>890311811</t>
  </si>
  <si>
    <t>Bourání šachet ze ŽB ručně obestavěného prostoru do 1,5 m3</t>
  </si>
  <si>
    <t>1785467218</t>
  </si>
  <si>
    <t>Bourání šachet a jímek ručně velikosti obestavěného prostoru do 1,5 m3 ze železobetonu</t>
  </si>
  <si>
    <t>https://podminky.urs.cz/item/CS_URS_2021_01/890311811</t>
  </si>
  <si>
    <t>(PI*0,25*0,25*1,3)*3</t>
  </si>
  <si>
    <t>(PI*0,55*0,55*1,5)</t>
  </si>
  <si>
    <t>30</t>
  </si>
  <si>
    <t>892351111</t>
  </si>
  <si>
    <t>Tlaková zkouška vodou potrubí DN 150 nebo 200</t>
  </si>
  <si>
    <t>489734090</t>
  </si>
  <si>
    <t>Tlakové zkoušky vodou na potrubí DN 150 nebo 200</t>
  </si>
  <si>
    <t>https://podminky.urs.cz/item/CS_URS_2021_01/892351111</t>
  </si>
  <si>
    <t>31</t>
  </si>
  <si>
    <t>894411311</t>
  </si>
  <si>
    <t>Osazení betonových nebo železobetonových dílců pro šachty skruží rovných</t>
  </si>
  <si>
    <t>-956846467</t>
  </si>
  <si>
    <t>https://podminky.urs.cz/item/CS_URS_2021_01/894411311</t>
  </si>
  <si>
    <t>32</t>
  </si>
  <si>
    <t>59224065</t>
  </si>
  <si>
    <t>skruž betonová DN 1000x250, 100x25x12cm</t>
  </si>
  <si>
    <t>2044192343</t>
  </si>
  <si>
    <t>33</t>
  </si>
  <si>
    <t>894412411</t>
  </si>
  <si>
    <t>Osazení betonových nebo železobetonových dílců pro šachty skruží přechodových</t>
  </si>
  <si>
    <t>-1260131987</t>
  </si>
  <si>
    <t>https://podminky.urs.cz/item/CS_URS_2021_01/894412411</t>
  </si>
  <si>
    <t>34</t>
  </si>
  <si>
    <t>59224168</t>
  </si>
  <si>
    <t>skruž betonová přechodová 62,5/100x60x12cm, stupadla poplastovaná kapsová</t>
  </si>
  <si>
    <t>-1161492973</t>
  </si>
  <si>
    <t>35</t>
  </si>
  <si>
    <t>894414111</t>
  </si>
  <si>
    <t>Osazení betonových nebo železobetonových dílců pro šachty skruží základových (dno)</t>
  </si>
  <si>
    <t>1706407445</t>
  </si>
  <si>
    <t>https://podminky.urs.cz/item/CS_URS_2021_01/894414111</t>
  </si>
  <si>
    <t>36</t>
  </si>
  <si>
    <t>59224338</t>
  </si>
  <si>
    <t>dno betonové šachty kanalizační přímé 100x80x50cm</t>
  </si>
  <si>
    <t>-746824730</t>
  </si>
  <si>
    <t>37</t>
  </si>
  <si>
    <t>8947015R</t>
  </si>
  <si>
    <t>regulátor odtoku dle PD</t>
  </si>
  <si>
    <t>soubor</t>
  </si>
  <si>
    <t>-849539391</t>
  </si>
  <si>
    <t>38</t>
  </si>
  <si>
    <t>894811133</t>
  </si>
  <si>
    <t>Revizní šachta z PVC typ přímý, DN 400/160 tlak 12,5 t hl od 1360 do 1730 mm</t>
  </si>
  <si>
    <t>1836468822</t>
  </si>
  <si>
    <t>Revizní šachta z tvrdého PVC v otevřeném výkopu typ přímý (DN šachty/DN trubního vedení) DN 400/160, odolnost vnějšímu tlaku 12,5 t, hloubka od 1360 do 1730 mm</t>
  </si>
  <si>
    <t>https://podminky.urs.cz/item/CS_URS_2021_01/894811133</t>
  </si>
  <si>
    <t>39</t>
  </si>
  <si>
    <t>899304111</t>
  </si>
  <si>
    <t>Osazení poklop železobetonových včetně rámů jakékoli hmotnosti</t>
  </si>
  <si>
    <t>-733519233</t>
  </si>
  <si>
    <t>Osazení poklopů železobetonových včetně rámů jakékoliv hmotnosti</t>
  </si>
  <si>
    <t>https://podminky.urs.cz/item/CS_URS_2021_01/899304111</t>
  </si>
  <si>
    <t>40</t>
  </si>
  <si>
    <t>59224660</t>
  </si>
  <si>
    <t>poklop šachtový betonová výplň+litina 785(610)x16mm D400 bez odvětrání</t>
  </si>
  <si>
    <t>13744781</t>
  </si>
  <si>
    <t>41</t>
  </si>
  <si>
    <t>899501221</t>
  </si>
  <si>
    <t>Stupadla do šachet ocelová s PE povlakem vidlicová pro přímé zabudování do hmoždinek</t>
  </si>
  <si>
    <t>-1274425563</t>
  </si>
  <si>
    <t>Stupadla do šachet a drobných objektů ocelová s PE povlakem vidlicová pro přímé zabudování do hmoždinek</t>
  </si>
  <si>
    <t>https://podminky.urs.cz/item/CS_URS_2021_01/899501221</t>
  </si>
  <si>
    <t>42</t>
  </si>
  <si>
    <t>899722113</t>
  </si>
  <si>
    <t>Krytí potrubí z plastů výstražnou fólií z PVC 34cm</t>
  </si>
  <si>
    <t>-1608204729</t>
  </si>
  <si>
    <t>Krytí potrubí z plastů výstražnou fólií z PVC šířky 34 cm</t>
  </si>
  <si>
    <t>https://podminky.urs.cz/item/CS_URS_2021_01/899722113</t>
  </si>
  <si>
    <t>43</t>
  </si>
  <si>
    <t>899855R</t>
  </si>
  <si>
    <t xml:space="preserve">čerpadlo ponorné kalové H=10 m </t>
  </si>
  <si>
    <t>10081418</t>
  </si>
  <si>
    <t>P</t>
  </si>
  <si>
    <t xml:space="preserve">Poznámka k položce:_x000d_
	čerpadlo ponorné kalové H=10 m 							_x000d_
	spínací skříňka čerpadla								_x000d_
	uzávěr na výtlaku v nádrži - D 50							_x000d_
	zpětná klapka na výtlaku v nádrži - D50_x000d_
</t>
  </si>
  <si>
    <t>Ostatní konstrukce a práce, bourání</t>
  </si>
  <si>
    <t>44</t>
  </si>
  <si>
    <t>977151126</t>
  </si>
  <si>
    <t>Jádrové vrty diamantovými korunkami do D 225 mm do stavebních materiálů</t>
  </si>
  <si>
    <t>-1174751794</t>
  </si>
  <si>
    <t>Jádrové vrty diamantovými korunkami do stavebních materiálů (železobetonu, betonu, cihel, obkladů, dlažeb, kamene) průměru přes 200 do 225 mm</t>
  </si>
  <si>
    <t>https://podminky.urs.cz/item/CS_URS_2021_01/977151126</t>
  </si>
  <si>
    <t>45</t>
  </si>
  <si>
    <t>979051121</t>
  </si>
  <si>
    <t>Očištění zámkových dlaždic se spárováním z kameniva těženého při překopech inženýrských sítí</t>
  </si>
  <si>
    <t>-2040115327</t>
  </si>
  <si>
    <t>Očištění vybouraných prvků při překopech inženýrských sítí od spojovacího materiálu s odklizením a uložením očištěných hmot a spojovacího materiálu na skládku do vzdálenosti 10 m nebo naložením na dopravní prostředek zámkových dlaždic s vyplněním spár kamenivem</t>
  </si>
  <si>
    <t>https://podminky.urs.cz/item/CS_URS_2021_01/979051121</t>
  </si>
  <si>
    <t>997</t>
  </si>
  <si>
    <t>Přesun sutě</t>
  </si>
  <si>
    <t>46</t>
  </si>
  <si>
    <t>997013501</t>
  </si>
  <si>
    <t>Odvoz suti a vybouraných hmot na skládku nebo meziskládku do 1 km se složením</t>
  </si>
  <si>
    <t>-1818053527</t>
  </si>
  <si>
    <t>Odvoz suti a vybouraných hmot na skládku nebo meziskládku se složením, na vzdálenost do 1 km</t>
  </si>
  <si>
    <t>https://podminky.urs.cz/item/CS_URS_2021_01/997013501</t>
  </si>
  <si>
    <t>47</t>
  </si>
  <si>
    <t>997013509</t>
  </si>
  <si>
    <t>Příplatek k odvozu suti a vybouraných hmot na skládku ZKD 1 km přes 1 km</t>
  </si>
  <si>
    <t>-403153000</t>
  </si>
  <si>
    <t>Odvoz suti a vybouraných hmot na skládku nebo meziskládku se složením, na vzdálenost Příplatek k ceně za každý další i započatý 1 km přes 1 km</t>
  </si>
  <si>
    <t>https://podminky.urs.cz/item/CS_URS_2021_01/997013509</t>
  </si>
  <si>
    <t>6,037*9 'Přepočtené koeficientem množství</t>
  </si>
  <si>
    <t>48</t>
  </si>
  <si>
    <t>997013631R</t>
  </si>
  <si>
    <t>Poplatek za uložení na skládce (skládkovné) stavebního odpadu směsného kód odpadu 17 09 04</t>
  </si>
  <si>
    <t>-1142509016</t>
  </si>
  <si>
    <t>Poplatek za uložení stavebního odpadu na skládce (skládkovné) směsného stavebního a demoličního zatříděného do Katalogu odpadů pod kódem 17 09 04</t>
  </si>
  <si>
    <t>Poznámka k položce:_x000d_
položka zahrnuje: vytřídění směsného odpadu, odpady vhodné k recyklaci budou uloženy na recyklační skládku. Položka zahrnuje veškeré příjmy a náklady spojené s tříděním a recyklací.</t>
  </si>
  <si>
    <t>998</t>
  </si>
  <si>
    <t>Přesun hmot</t>
  </si>
  <si>
    <t>49</t>
  </si>
  <si>
    <t>998276101</t>
  </si>
  <si>
    <t>Přesun hmot pro trubní vedení z trub z plastických hmot otevřený výkop</t>
  </si>
  <si>
    <t>-2045322229</t>
  </si>
  <si>
    <t>Přesun hmot pro trubní vedení hloubené z trub z plastických hmot nebo sklolaminátových pro vodovody nebo kanalizace v otevřeném výkopu dopravní vzdálenost do 15 m</t>
  </si>
  <si>
    <t>https://podminky.urs.cz/item/CS_URS_2021_01/998276101</t>
  </si>
  <si>
    <t>PSV</t>
  </si>
  <si>
    <t>Práce a dodávky PSV</t>
  </si>
  <si>
    <t>721</t>
  </si>
  <si>
    <t>Zdravotechnika - vnitřní kanalizace</t>
  </si>
  <si>
    <t>50</t>
  </si>
  <si>
    <t>721211431</t>
  </si>
  <si>
    <t>Vtok terasový s vodorovným stavitelným odtokem DN 50/75 se suchou klapkou</t>
  </si>
  <si>
    <t>-733728784</t>
  </si>
  <si>
    <t>Podlahové vpusti terasové (balkonové) vtoky s vodorovným stavitelným odtokem DN 50/75 se suchou klapkou</t>
  </si>
  <si>
    <t>https://podminky.urs.cz/item/CS_URS_2021_01/721211431</t>
  </si>
  <si>
    <t>51</t>
  </si>
  <si>
    <t>721242804</t>
  </si>
  <si>
    <t>Demontáž lapače střešních splavenin DN 125</t>
  </si>
  <si>
    <t>897507894</t>
  </si>
  <si>
    <t>Demontáž lapačů střešních splavenin DN 125</t>
  </si>
  <si>
    <t>https://podminky.urs.cz/item/CS_URS_2021_01/721242804</t>
  </si>
  <si>
    <t>02 - SO03 fontána</t>
  </si>
  <si>
    <t xml:space="preserve">    2 - Zakládání</t>
  </si>
  <si>
    <t xml:space="preserve">    6 - Úpravy povrchů, podlahy a osazování výplní</t>
  </si>
  <si>
    <t xml:space="preserve">    767 - Konstrukce zámečnické</t>
  </si>
  <si>
    <t xml:space="preserve">    781 - Dokončovací práce - obklady</t>
  </si>
  <si>
    <t>773728381</t>
  </si>
  <si>
    <t>27*1,3"bazén</t>
  </si>
  <si>
    <t>(15+56)/2*2,7"strojovna</t>
  </si>
  <si>
    <t>(11,3+38,5)/2*1,7"zídka</t>
  </si>
  <si>
    <t>0,6*0,6*0,8*3"stožáry</t>
  </si>
  <si>
    <t>-1022142940</t>
  </si>
  <si>
    <t>-949589472</t>
  </si>
  <si>
    <t>https://podminky.urs.cz/item/CS_URS_2021_02/174151101</t>
  </si>
  <si>
    <t>-2,5*4*2,8</t>
  </si>
  <si>
    <t>Zakládání</t>
  </si>
  <si>
    <t>212755214</t>
  </si>
  <si>
    <t>Trativody z drenážních trubek plastových flexibilních D 100 mm bez lože</t>
  </si>
  <si>
    <t>1778379688</t>
  </si>
  <si>
    <t>Trativody bez lože z drenážních trubek plastových flexibilních D 100 mm</t>
  </si>
  <si>
    <t>https://podminky.urs.cz/item/CS_URS_2021_02/212755214</t>
  </si>
  <si>
    <t>6+6+9</t>
  </si>
  <si>
    <t>221R1</t>
  </si>
  <si>
    <t>zřízení pilotážního plata</t>
  </si>
  <si>
    <t>-1605927085</t>
  </si>
  <si>
    <t>225311114</t>
  </si>
  <si>
    <t>Vrty maloprofilové jádrové D přes 93 do 156 mm úklon do 45° hl 0 až 25 m hornina III a IV</t>
  </si>
  <si>
    <t>-192828961</t>
  </si>
  <si>
    <t>Maloprofilové vrty jádrové průměru přes 93 do 156 mm do úklonu 45° v hl 0 až 25 m v hornině tř. III a IV</t>
  </si>
  <si>
    <t>https://podminky.urs.cz/item/CS_URS_2021_02/225311114</t>
  </si>
  <si>
    <t>4*6</t>
  </si>
  <si>
    <t>271572211</t>
  </si>
  <si>
    <t>Podsyp pod základové konstrukce se zhutněním z netříděného štěrkopísku</t>
  </si>
  <si>
    <t>-1945465076</t>
  </si>
  <si>
    <t>Podsyp pod základové konstrukce se zhutněním a urovnáním povrchu ze štěrkopísku netříděného</t>
  </si>
  <si>
    <t>https://podminky.urs.cz/item/CS_URS_2021_02/271572211</t>
  </si>
  <si>
    <t>16,63*0,1</t>
  </si>
  <si>
    <t>273313611</t>
  </si>
  <si>
    <t>Základové desky z betonu tř. C 16/20</t>
  </si>
  <si>
    <t>-977358300</t>
  </si>
  <si>
    <t>Základy z betonu prostého desky z betonu kamenem neprokládaného tř. C 16/20</t>
  </si>
  <si>
    <t>https://podminky.urs.cz/item/CS_URS_2021_02/273313611</t>
  </si>
  <si>
    <t>16,63*0,1"bazén</t>
  </si>
  <si>
    <t>37*0,1"nádrže</t>
  </si>
  <si>
    <t>14,5*0,1"stroj</t>
  </si>
  <si>
    <t>273313811</t>
  </si>
  <si>
    <t>Základové desky z betonu tř. C 25/30</t>
  </si>
  <si>
    <t>1904384689</t>
  </si>
  <si>
    <t>Základy z betonu prostého desky z betonu kamenem neprokládaného tř. C 25/30</t>
  </si>
  <si>
    <t>https://podminky.urs.cz/item/CS_URS_2021_02/273313811</t>
  </si>
  <si>
    <t>3*4,5*0,2</t>
  </si>
  <si>
    <t>273321311</t>
  </si>
  <si>
    <t>Základové desky ze ŽB bez zvýšených nároků na prostředí tř. C 16/20</t>
  </si>
  <si>
    <t>-57125043</t>
  </si>
  <si>
    <t>Základy z betonu železového (bez výztuže) desky z betonu bez zvláštních nároků na prostředí tř. C 16/20</t>
  </si>
  <si>
    <t>https://podminky.urs.cz/item/CS_URS_2021_02/273321311</t>
  </si>
  <si>
    <t>95*0,2"nádrže</t>
  </si>
  <si>
    <t>2,5*4*0,15"stroj</t>
  </si>
  <si>
    <t>273321511</t>
  </si>
  <si>
    <t>Základové desky ze ŽB bez zvýšených nároků na prostředí tř. C 25/30</t>
  </si>
  <si>
    <t>-656190078</t>
  </si>
  <si>
    <t>Základy z betonu železového (bez výztuže) desky z betonu bez zvláštních nároků na prostředí tř. C 25/30</t>
  </si>
  <si>
    <t>https://podminky.urs.cz/item/CS_URS_2021_02/273321511</t>
  </si>
  <si>
    <t>16,63*0,2</t>
  </si>
  <si>
    <t>274321411</t>
  </si>
  <si>
    <t>Základové pasy ze ŽB bez zvýšených nároků na prostředí tř. C 20/25</t>
  </si>
  <si>
    <t>670766107</t>
  </si>
  <si>
    <t>Základy z betonu železového (bez výztuže) pasy z betonu bez zvláštních nároků na prostředí tř. C 20/25</t>
  </si>
  <si>
    <t>https://podminky.urs.cz/item/CS_URS_2021_02/274321411</t>
  </si>
  <si>
    <t>12*0,65*1,3</t>
  </si>
  <si>
    <t>12*1,5*0,25</t>
  </si>
  <si>
    <t>6*2,05*0,25</t>
  </si>
  <si>
    <t>274351121</t>
  </si>
  <si>
    <t>Zřízení bednění základových pasů rovného</t>
  </si>
  <si>
    <t>-1220633217</t>
  </si>
  <si>
    <t>Bednění základů pasů rovné zřízení</t>
  </si>
  <si>
    <t>https://podminky.urs.cz/item/CS_URS_2021_02/274351121</t>
  </si>
  <si>
    <t>12*2*1,3</t>
  </si>
  <si>
    <t>12*1,5*2</t>
  </si>
  <si>
    <t>6*2,05*2</t>
  </si>
  <si>
    <t>274351122</t>
  </si>
  <si>
    <t>Odstranění bednění základových pasů rovného</t>
  </si>
  <si>
    <t>449984181</t>
  </si>
  <si>
    <t>Bednění základů pasů rovné odstranění</t>
  </si>
  <si>
    <t>https://podminky.urs.cz/item/CS_URS_2021_02/274351122</t>
  </si>
  <si>
    <t>274361821</t>
  </si>
  <si>
    <t>Výztuž základových pasů betonářskou ocelí 10 505 (R)</t>
  </si>
  <si>
    <t>992884350</t>
  </si>
  <si>
    <t>Výztuž základů pasů z betonářské oceli 10 505 (R) nebo BSt 500</t>
  </si>
  <si>
    <t>https://podminky.urs.cz/item/CS_URS_2021_02/274361821</t>
  </si>
  <si>
    <t>17,715*0,1</t>
  </si>
  <si>
    <t>275313711</t>
  </si>
  <si>
    <t>Základové patky z betonu tř. C 20/25</t>
  </si>
  <si>
    <t>1475038718</t>
  </si>
  <si>
    <t>Základy z betonu prostého patky a bloky z betonu kamenem neprokládaného tř. C 20/25</t>
  </si>
  <si>
    <t>https://podminky.urs.cz/item/CS_URS_2021_02/275313711</t>
  </si>
  <si>
    <t>0,6*0,6*0,8*3</t>
  </si>
  <si>
    <t>0,6*0,4*0,6*4</t>
  </si>
  <si>
    <t>0,4*0,4*0,6*3</t>
  </si>
  <si>
    <t>279113153</t>
  </si>
  <si>
    <t>Základová zeď tl přes 200 do 250 mm z tvárnic ztraceného bednění včetně výplně z betonu tř. C 25/30</t>
  </si>
  <si>
    <t>491208471</t>
  </si>
  <si>
    <t>Základové zdi z tvárnic ztraceného bednění včetně výplně z betonu bez zvláštních nároků na vliv prostředí třídy C 25/30, tloušťky zdiva přes 200 do 250 mm</t>
  </si>
  <si>
    <t>https://podminky.urs.cz/item/CS_URS_2021_02/279113153</t>
  </si>
  <si>
    <t>(4+2)*2*2,3</t>
  </si>
  <si>
    <t>279321347</t>
  </si>
  <si>
    <t>Základová zeď ze ŽB bez zvýšených nároků na prostředí tř. C 25/30 bez výztuže</t>
  </si>
  <si>
    <t>-1718970974</t>
  </si>
  <si>
    <t>Základové zdi z betonu železového (bez výztuže) bez zvláštních nároků na prostředí tř. C 25/30</t>
  </si>
  <si>
    <t>https://podminky.urs.cz/item/CS_URS_2021_02/279321347</t>
  </si>
  <si>
    <t>(5,8+5,8+8,2)*0,25*1,5</t>
  </si>
  <si>
    <t>279351121</t>
  </si>
  <si>
    <t>Zřízení oboustranného bednění základových zdí</t>
  </si>
  <si>
    <t>1347061738</t>
  </si>
  <si>
    <t>Bednění základových zdí rovné oboustranné za každou stranu zřízení</t>
  </si>
  <si>
    <t>https://podminky.urs.cz/item/CS_URS_2021_02/279351121</t>
  </si>
  <si>
    <t>(5,8+5,8+8,2)*2*1,5</t>
  </si>
  <si>
    <t>279351122</t>
  </si>
  <si>
    <t>Odstranění oboustranného bednění základových zdí</t>
  </si>
  <si>
    <t>345858013</t>
  </si>
  <si>
    <t>Bednění základových zdí rovné oboustranné za každou stranu odstranění</t>
  </si>
  <si>
    <t>https://podminky.urs.cz/item/CS_URS_2021_02/279351122</t>
  </si>
  <si>
    <t>279361821</t>
  </si>
  <si>
    <t>Výztuž základových zdí nosných betonářskou ocelí 10 505</t>
  </si>
  <si>
    <t>557270725</t>
  </si>
  <si>
    <t>Výztuž základových zdí nosných svislých nebo odkloněných od svislice, rovinných nebo oblých, deskových nebo žebrových, včetně výztuže jejich žeber z betonářské oceli 10 505 (R) nebo BSt 500</t>
  </si>
  <si>
    <t>https://podminky.urs.cz/item/CS_URS_2021_02/279361821</t>
  </si>
  <si>
    <t>0,585+0,004</t>
  </si>
  <si>
    <t>0,4</t>
  </si>
  <si>
    <t>279362021</t>
  </si>
  <si>
    <t>Výztuž základových zdí nosných svařovanými sítěmi Kari</t>
  </si>
  <si>
    <t>138973668</t>
  </si>
  <si>
    <t>Výztuž základových zdí nosných svislých nebo odkloněných od svislice, rovinných nebo oblých, deskových nebo žebrových, včetně výztuže jejich žeber ze svařovaných sítí z drátů typu KARI</t>
  </si>
  <si>
    <t>https://podminky.urs.cz/item/CS_URS_2021_02/279362021</t>
  </si>
  <si>
    <t>0,389</t>
  </si>
  <si>
    <t>95*0,008*2</t>
  </si>
  <si>
    <t>282602112</t>
  </si>
  <si>
    <t>Injektování povrchové vysokotlaké s dvojitým obturátorem mikropilot a kotev tlakem přes 0,6 do 2 MPa</t>
  </si>
  <si>
    <t>hod</t>
  </si>
  <si>
    <t>-1584422784</t>
  </si>
  <si>
    <t>Injektování povrchové s dvojitým obturátorem mikropilot nebo kotev tlakem přes 0,60 do 2,0 MPa</t>
  </si>
  <si>
    <t>https://podminky.urs.cz/item/CS_URS_2021_02/282602112</t>
  </si>
  <si>
    <t>58932940</t>
  </si>
  <si>
    <t>beton C 25/30 XF3 kamenivo frakce 0/8</t>
  </si>
  <si>
    <t>-1123916900</t>
  </si>
  <si>
    <t>(PI*0,06*0,06*24)</t>
  </si>
  <si>
    <t>283111112</t>
  </si>
  <si>
    <t>Zřízení trubkových mikropilot svislých část hladká D přes 80 do 105 mm</t>
  </si>
  <si>
    <t>-1085438384</t>
  </si>
  <si>
    <t>Zřízení ocelových, trubkových mikropilot tlakové i tahové svislé nebo odklon od svislice do 60° část hladká, průměru přes 80 do 105 mm</t>
  </si>
  <si>
    <t>https://podminky.urs.cz/item/CS_URS_2021_02/283111112</t>
  </si>
  <si>
    <t>14011066</t>
  </si>
  <si>
    <t>trubka ocelová bezešvá hladká jakost 11 353 89x10mm</t>
  </si>
  <si>
    <t>-1250907415</t>
  </si>
  <si>
    <t>24*1,1 'Přepočtené koeficientem množství</t>
  </si>
  <si>
    <t>Úpravy povrchů, podlahy a osazování výplní</t>
  </si>
  <si>
    <t>631311126</t>
  </si>
  <si>
    <t>Mazanina tl přes 80 do 120 mm z betonu prostého bez zvýšených nároků na prostředí tř. C 25/30</t>
  </si>
  <si>
    <t>1099506226</t>
  </si>
  <si>
    <t>Mazanina z betonu prostého bez zvýšených nároků na prostředí tl. přes 80 do 120 mm tř. C 25/30</t>
  </si>
  <si>
    <t>https://podminky.urs.cz/item/CS_URS_2021_02/631311126</t>
  </si>
  <si>
    <t>16*0,1"bazén</t>
  </si>
  <si>
    <t>2,5*4*0,2"stroj</t>
  </si>
  <si>
    <t>977151113</t>
  </si>
  <si>
    <t>Jádrové vrty diamantovými korunkami do stavebních materiálů D přes 40 do 50 mm</t>
  </si>
  <si>
    <t>-2138785570</t>
  </si>
  <si>
    <t>Jádrové vrty diamantovými korunkami do stavebních materiálů (železobetonu, betonu, cihel, obkladů, dlažeb, kamene) průměru přes 40 do 50 mm</t>
  </si>
  <si>
    <t>https://podminky.urs.cz/item/CS_URS_2021_02/977151113</t>
  </si>
  <si>
    <t>0,25*15</t>
  </si>
  <si>
    <t>977151116</t>
  </si>
  <si>
    <t>Jádrové vrty diamantovými korunkami do stavebních materiálů D přes 70 do 80 mm</t>
  </si>
  <si>
    <t>-1062081922</t>
  </si>
  <si>
    <t>Jádrové vrty diamantovými korunkami do stavebních materiálů (železobetonu, betonu, cihel, obkladů, dlažeb, kamene) průměru přes 70 do 80 mm</t>
  </si>
  <si>
    <t>https://podminky.urs.cz/item/CS_URS_2021_02/977151116</t>
  </si>
  <si>
    <t>998011001</t>
  </si>
  <si>
    <t>Přesun hmot pro budovy zděné v do 6 m</t>
  </si>
  <si>
    <t>2109835676</t>
  </si>
  <si>
    <t>Přesun hmot pro budovy občanské výstavby, bydlení, výrobu a služby s nosnou svislou konstrukcí zděnou z cihel, tvárnic nebo kamene vodorovná dopravní vzdálenost do 100 m pro budovy výšky do 6 m</t>
  </si>
  <si>
    <t>https://podminky.urs.cz/item/CS_URS_2021_02/998011001</t>
  </si>
  <si>
    <t>767</t>
  </si>
  <si>
    <t>Konstrukce zámečnické</t>
  </si>
  <si>
    <t>767995115</t>
  </si>
  <si>
    <t>Montáž atypických zámečnických konstrukcí hm přes 50 do 100 kg</t>
  </si>
  <si>
    <t>kg</t>
  </si>
  <si>
    <t>1032902592</t>
  </si>
  <si>
    <t>Montáž ostatních atypických zámečnických konstrukcí hmotnosti přes 50 do 100 kg</t>
  </si>
  <si>
    <t>https://podminky.urs.cz/item/CS_URS_2021_02/767995115</t>
  </si>
  <si>
    <t>546879R</t>
  </si>
  <si>
    <t>Mříž fontány dle D.1.1.b)Z01</t>
  </si>
  <si>
    <t>723481893</t>
  </si>
  <si>
    <t>Poznámka k položce:_x000d_
vč. povrchové úpravy</t>
  </si>
  <si>
    <t>998767101</t>
  </si>
  <si>
    <t>Přesun hmot tonážní pro zámečnické konstrukce v objektech v do 6 m</t>
  </si>
  <si>
    <t>1978975957</t>
  </si>
  <si>
    <t>Přesun hmot pro zámečnické konstrukce stanovený z hmotnosti přesunovaného materiálu vodorovná dopravní vzdálenost do 50 m v objektech výšky do 6 m</t>
  </si>
  <si>
    <t>https://podminky.urs.cz/item/CS_URS_2021_02/998767101</t>
  </si>
  <si>
    <t>781</t>
  </si>
  <si>
    <t>Dokončovací práce - obklady</t>
  </si>
  <si>
    <t>781121011</t>
  </si>
  <si>
    <t>Nátěr penetrační na stěnu</t>
  </si>
  <si>
    <t>-303341617</t>
  </si>
  <si>
    <t>Příprava podkladu před provedením obkladu nátěr penetrační na stěnu</t>
  </si>
  <si>
    <t>https://podminky.urs.cz/item/CS_URS_2021_02/781121011</t>
  </si>
  <si>
    <t>(5,8+5,8+8,2)*0,85</t>
  </si>
  <si>
    <t>781495185</t>
  </si>
  <si>
    <t>Řezání pracnější rovné keramických obkládaček</t>
  </si>
  <si>
    <t>853286739</t>
  </si>
  <si>
    <t>Obklad - dokončující práce pracnější řezání obkladaček rovné</t>
  </si>
  <si>
    <t>https://podminky.urs.cz/item/CS_URS_2021_02/781495185</t>
  </si>
  <si>
    <t>(5,8+5,8+8,2)*2*3</t>
  </si>
  <si>
    <t>781774112</t>
  </si>
  <si>
    <t>Montáž obkladů vnějších z dlaždic keramických hladkých přes 6 do 9 ks/m2 lepených flexibilním lepidlem</t>
  </si>
  <si>
    <t>736407117</t>
  </si>
  <si>
    <t>Montáž obkladů vnějších stěn z dlaždic keramických lepených flexibilním lepidlem maloformátových hladkých přes 6 do 9 ks/m2</t>
  </si>
  <si>
    <t>https://podminky.urs.cz/item/CS_URS_2021_02/781774112</t>
  </si>
  <si>
    <t>59761409</t>
  </si>
  <si>
    <t>dlažba keramická slinutá protiskluzná do interiéru i exteriéru pro vysoké mechanické namáhání přes 9 do 12ks/m2</t>
  </si>
  <si>
    <t>-839979137</t>
  </si>
  <si>
    <t>Poznámka k položce:_x000d_
přesná specifikace formátu a povrchu dle PD interiéru</t>
  </si>
  <si>
    <t>998781101</t>
  </si>
  <si>
    <t>Přesun hmot tonážní pro obklady keramické v objektech v do 6 m</t>
  </si>
  <si>
    <t>1967845511</t>
  </si>
  <si>
    <t>Přesun hmot pro obklady keramické stanovený z hmotnosti přesunovaného materiálu vodorovná dopravní vzdálenost do 50 m v objektech výšky do 6 m</t>
  </si>
  <si>
    <t>https://podminky.urs.cz/item/CS_URS_2021_02/998781101</t>
  </si>
  <si>
    <t>Soupis:</t>
  </si>
  <si>
    <t>02a - technologie fontány</t>
  </si>
  <si>
    <t>7678931R</t>
  </si>
  <si>
    <t>vystrojení venkovního skeletu</t>
  </si>
  <si>
    <t>1327654231</t>
  </si>
  <si>
    <t xml:space="preserve">Poznámka k položce:_x000d_
Průchodka trysky nerez – atyp – Ø50mm	15ks		_x000d_
Dnová tryska nerez Ø32mm			15ks		_x000d_
Osvětlení cetrál.trysky nerez-LED RGB		15ks	_x000d_
Dvoudílný přepad se šroubením-atyp-Ø75mm	  1ks				_x000d_
Dnová gule  				  1ks				  _x000d_
Folie vč.montáže a dopravy			45m²	_x000d_
</t>
  </si>
  <si>
    <t>767901R</t>
  </si>
  <si>
    <t>strojovna technologií</t>
  </si>
  <si>
    <t>-321561946</t>
  </si>
  <si>
    <t xml:space="preserve">Poznámka k položce:_x000d_
Technol.šachta polypropylen tl.15mm		  1ks				_x000d_
(3500x2000x2700mm, vč.výztuží, vstup.otvor,žebřík,doprava)_x000d_
Přelivná nádrž polypropylen 1x2x1,5m samonosná	  1ks				_x000d_
(s výztužemi, vstupní otvor,)_x000d_
Písková filtrace KIT 500				  1ks				_x000d_
(vč.6ti-cest.ventilu,filtrační nádoby)_x000d_
Písková filtrační náplň – 100kg			  1ks				_x000d_
Samonas.čerpadlo 12m³/h., 0,6kW			  1ks				_x000d_
Elektromagnetický ventil 1“/230V			  1ks				_x000d_
Automat. hlídání hladiny				  1ks				_x000d_
Průchodky stěnou nádrže Ø32,40,50,63,75,110mm	  1kpl				_x000d_
Kalové čerpadlo  – do podlah.niky		  1ks		_x000d_
UV sterilizátor 80W/230V				  1ks				_x000d_
Automat.dávkování chemikálií 		  1kpl				_x000d_
Záchytné vaničky chemikálií			  3ks		  _x000d_
Čerpadlo k tryskám , 2kW		  3ks			_x000d_
El.rozvaděč, kabeláž, revize, montáž, doprava	  1kpl				_x000d_
</t>
  </si>
  <si>
    <t>767902R</t>
  </si>
  <si>
    <t>pomocný materiál</t>
  </si>
  <si>
    <t>-402498351</t>
  </si>
  <si>
    <t xml:space="preserve">Poznámka k položce:_x000d_
Potrubí Hostalen Ø25, 32mm vč.fitinek	1kpl					  _x000d_
Potrubí PVC Ø40,50,63,75mm vč.fitinek	1kpl					_x000d_
Potrubí KG Ø110,125mm vč.fitinek		1kpl					_x000d_
Ventily,zpět.klapky,spoj. a kotvící matr.	1kpl					_x000d_
Těsnící vlákno,lepidlo,chráničky,čistič	1kpl					  _x000d_
Tlakové zkoušky									_x000d_
Návody na obsluhu									 Uvedení do provozu, zkušební provoz						  _x000d_
Montáž technologie									_x000d_
Doprava materiálu+montážníků							_x000d_
Autorský dozor									 Vedlejší náklady									_x000d_
</t>
  </si>
  <si>
    <t xml:space="preserve">02b -  voda, kanalizace</t>
  </si>
  <si>
    <t>2114132351</t>
  </si>
  <si>
    <t>0,8*1,2*11,5</t>
  </si>
  <si>
    <t>-392585131</t>
  </si>
  <si>
    <t>1845534052</t>
  </si>
  <si>
    <t>1081038955</t>
  </si>
  <si>
    <t>0,8*0,4*11,5</t>
  </si>
  <si>
    <t>-2113112442</t>
  </si>
  <si>
    <t>3,68*2 'Přepočtené koeficientem množství</t>
  </si>
  <si>
    <t>-1754521229</t>
  </si>
  <si>
    <t>0,8*0,1*11,5</t>
  </si>
  <si>
    <t>871161211</t>
  </si>
  <si>
    <t>Montáž potrubí z PE100 SDR 11 otevřený výkop svařovaných elektrotvarovkou D 32 x 3,0 mm</t>
  </si>
  <si>
    <t>665004281</t>
  </si>
  <si>
    <t>Montáž vodovodního potrubí z plastů v otevřeném výkopu z polyetylenu PE 100 svařovaných elektrotvarovkou SDR 11/PN16 D 32 x 3,0 mm</t>
  </si>
  <si>
    <t>https://podminky.urs.cz/item/CS_URS_2021_01/871161211</t>
  </si>
  <si>
    <t>28613170</t>
  </si>
  <si>
    <t>trubka vodovodní PE100 SDR11 se signalizační vrstvou 32x3,0mm</t>
  </si>
  <si>
    <t>1731073439</t>
  </si>
  <si>
    <t>8,3*1,015 'Přepočtené koeficientem množství</t>
  </si>
  <si>
    <t>871171211</t>
  </si>
  <si>
    <t>Montáž potrubí z PE100 SDR 11 otevřený výkop svařovaných elektrotvarovkou D 40 x 3,7 mm</t>
  </si>
  <si>
    <t>507850671</t>
  </si>
  <si>
    <t>Montáž vodovodního potrubí z plastů v otevřeném výkopu z polyetylenu PE 100 svařovaných elektrotvarovkou SDR 11/PN16 D 40 x 3,7 mm</t>
  </si>
  <si>
    <t>https://podminky.urs.cz/item/CS_URS_2021_01/871171211</t>
  </si>
  <si>
    <t>28613171</t>
  </si>
  <si>
    <t>trubka vodovodní PE100 SDR11 se signalizační vrstvou 40x3,7mm</t>
  </si>
  <si>
    <t>-653386802</t>
  </si>
  <si>
    <t>6*1,015 'Přepočtené koeficientem množství</t>
  </si>
  <si>
    <t>-1392195052</t>
  </si>
  <si>
    <t>892241111</t>
  </si>
  <si>
    <t>Tlaková zkouška vodou potrubí do 80</t>
  </si>
  <si>
    <t>-1450281566</t>
  </si>
  <si>
    <t>Tlakové zkoušky vodou na potrubí DN do 80</t>
  </si>
  <si>
    <t>https://podminky.urs.cz/item/CS_URS_2021_01/892241111</t>
  </si>
  <si>
    <t>899721111</t>
  </si>
  <si>
    <t>Signalizační vodič DN do 150 mm na potrubí</t>
  </si>
  <si>
    <t>1395016517</t>
  </si>
  <si>
    <t>Signalizační vodič na potrubí DN do 150 mm</t>
  </si>
  <si>
    <t>https://podminky.urs.cz/item/CS_URS_2021_01/899721111</t>
  </si>
  <si>
    <t>-1975236699</t>
  </si>
  <si>
    <t>899855R1</t>
  </si>
  <si>
    <t>1447392190</t>
  </si>
  <si>
    <t xml:space="preserve">Poznámka k položce:_x000d_
	čerpadlo ponorné kalové H=10 m 							_x000d_
</t>
  </si>
  <si>
    <t>977151114</t>
  </si>
  <si>
    <t>Jádrové vrty diamantovými korunkami do D 60 mm do stavebních materiálů</t>
  </si>
  <si>
    <t>-1427872289</t>
  </si>
  <si>
    <t>Jádrové vrty diamantovými korunkami do stavebních materiálů (železobetonu, betonu, cihel, obkladů, dlažeb, kamene) průměru přes 50 do 60 mm</t>
  </si>
  <si>
    <t>https://podminky.urs.cz/item/CS_URS_2021_01/977151114</t>
  </si>
  <si>
    <t>5*0,2</t>
  </si>
  <si>
    <t>1351460178</t>
  </si>
  <si>
    <t>bourání_ZD</t>
  </si>
  <si>
    <t>Vybourání stáv.zámkové dlažby včetně podkladních vrstev</t>
  </si>
  <si>
    <t>470,7</t>
  </si>
  <si>
    <t>desky_š25cm</t>
  </si>
  <si>
    <t>řezané žulové desky tryskaný povrch - hladká plocha š.25cm</t>
  </si>
  <si>
    <t>7,3</t>
  </si>
  <si>
    <t>drén</t>
  </si>
  <si>
    <t>flex PVC</t>
  </si>
  <si>
    <t>54,2</t>
  </si>
  <si>
    <t>chodníky</t>
  </si>
  <si>
    <t>signální,varovné pásy s lemováním hladkou plochou</t>
  </si>
  <si>
    <t>17,8</t>
  </si>
  <si>
    <t>linie</t>
  </si>
  <si>
    <t>umělá vodící linie z žulových desek s vyfrézovanými drážkami</t>
  </si>
  <si>
    <t>4,2</t>
  </si>
  <si>
    <t>mozaika</t>
  </si>
  <si>
    <t>mozaiková dlažba</t>
  </si>
  <si>
    <t>465</t>
  </si>
  <si>
    <t>oprava</t>
  </si>
  <si>
    <t>Přeložení dlažby v ul.Mlýnské</t>
  </si>
  <si>
    <t>47,5</t>
  </si>
  <si>
    <t>03 - SO 04 Komunikace a chodníky</t>
  </si>
  <si>
    <t>signální_umělá</t>
  </si>
  <si>
    <t>slepecká dlažba</t>
  </si>
  <si>
    <t>10,5</t>
  </si>
  <si>
    <t>živice</t>
  </si>
  <si>
    <t>Napojení živičné komunikace</t>
  </si>
  <si>
    <t>45,1</t>
  </si>
  <si>
    <t>Město České Lípa</t>
  </si>
  <si>
    <t>VPH s.r.o.</t>
  </si>
  <si>
    <t>ing.Žílová Helena</t>
  </si>
  <si>
    <t xml:space="preserve">    5 - Komunikace</t>
  </si>
  <si>
    <t>111251101</t>
  </si>
  <si>
    <t>Odstranění křovin a stromů průměru kmene do 100 mm i s kořeny sklonu terénu do 1:5 z celkové plochy do 100 m2 strojně</t>
  </si>
  <si>
    <t>-1979843105</t>
  </si>
  <si>
    <t>Odstranění křovin a stromů s odstraněním kořenů strojně průměru kmene do 100 mm v rovině nebo ve svahu sklonu terénu do 1:5, při celkové ploše do 100 m2</t>
  </si>
  <si>
    <t>https://podminky.urs.cz/item/CS_URS_2021_02/111251101</t>
  </si>
  <si>
    <t>112101121</t>
  </si>
  <si>
    <t>Odstranění stromů jehličnatých průměru kmene přes 100 do 300 mm</t>
  </si>
  <si>
    <t>378804626</t>
  </si>
  <si>
    <t>Odstranění stromů s odřezáním kmene a s odvětvením jehličnatých bez odkornění, průměru kmene přes 100 do 300 mm</t>
  </si>
  <si>
    <t>https://podminky.urs.cz/item/CS_URS_2021_02/112101121</t>
  </si>
  <si>
    <t>112251101</t>
  </si>
  <si>
    <t>Odstranění pařezů D přes 100 do 300 mm</t>
  </si>
  <si>
    <t>1532294273</t>
  </si>
  <si>
    <t>Odstranění pařezů strojně s jejich vykopáním, vytrháním nebo odstřelením průměru přes 100 do 300 mm</t>
  </si>
  <si>
    <t>https://podminky.urs.cz/item/CS_URS_2021_02/112251101</t>
  </si>
  <si>
    <t>113106134</t>
  </si>
  <si>
    <t>Rozebrání dlažeb ze zámkových dlaždic komunikací pro pěší strojně pl do 50 m2</t>
  </si>
  <si>
    <t>-983572245</t>
  </si>
  <si>
    <t>Rozebrání dlažeb komunikací pro pěší s přemístěním hmot na skládku na vzdálenost do 3 m nebo s naložením na dopravní prostředek s ložem z kameniva nebo živice a s jakoukoliv výplní spár strojně plochy jednotlivě do 50 m2 ze zámkové dlažby</t>
  </si>
  <si>
    <t>https://podminky.urs.cz/item/CS_URS_2021_02/113106134</t>
  </si>
  <si>
    <t>113107211</t>
  </si>
  <si>
    <t>Odstranění podkladu z kameniva těženého tl do 100 mm strojně pl přes 200 m2</t>
  </si>
  <si>
    <t>1406523941</t>
  </si>
  <si>
    <t>Odstranění podkladů nebo krytů strojně plochy jednotlivě přes 200 m2 s přemístěním hmot na skládku na vzdálenost do 20 m nebo s naložením na dopravní prostředek z kameniva těženého, o tl. vrstvy do 100 mm</t>
  </si>
  <si>
    <t>https://podminky.urs.cz/item/CS_URS_2021_02/113107211</t>
  </si>
  <si>
    <t>113107222</t>
  </si>
  <si>
    <t>Odstranění podkladu z kameniva drceného tl přes 100 do 200 mm strojně pl přes 200 m2</t>
  </si>
  <si>
    <t>831848288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</si>
  <si>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</si>
  <si>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https://podminky.urs.cz/item/CS_URS_2021_02/113107222</t>
  </si>
  <si>
    <t>113107312</t>
  </si>
  <si>
    <t>Odstranění podkladu z kameniva těženého tl přes 100 do 200 mm strojně pl do 50 m2</t>
  </si>
  <si>
    <t>134621049</t>
  </si>
  <si>
    <t>Odstranění podkladů nebo krytů strojně plochy jednotlivě do 50 m2 s přemístěním hmot na skládku na vzdálenost do 3 m nebo s naložením na dopravní prostředek z kameniva těženého, o tl. vrstvy přes 100 do 200 mm</t>
  </si>
  <si>
    <t>https://podminky.urs.cz/item/CS_URS_2021_02/113107312</t>
  </si>
  <si>
    <t>113107322</t>
  </si>
  <si>
    <t>Odstranění podkladu z kameniva drceného tl přes 100 do 200 mm strojně pl do 50 m2</t>
  </si>
  <si>
    <t>583876141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</si>
  <si>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</si>
  <si>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https://podminky.urs.cz/item/CS_URS_2021_02/113107322</t>
  </si>
  <si>
    <t>113107343</t>
  </si>
  <si>
    <t>Odstranění podkladu živičného tl přes 100 do 150 mm strojně pl do 50 m2</t>
  </si>
  <si>
    <t>-1871290289</t>
  </si>
  <si>
    <t>Odstranění podkladů nebo krytů strojně plochy jednotlivě do 50 m2 s přemístěním hmot na skládku na vzdálenost do 3 m nebo s naložením na dopravní prostředek živičných, o tl. vrstvy přes 100 do 150 mm</t>
  </si>
  <si>
    <t>https://podminky.urs.cz/item/CS_URS_2021_02/113107343</t>
  </si>
  <si>
    <t>113202111</t>
  </si>
  <si>
    <t>Vytrhání obrub krajníků obrubníků stojatých</t>
  </si>
  <si>
    <t>-688505271</t>
  </si>
  <si>
    <t>Vytrhání obrub s vybouráním lože, s přemístěním hmot na skládku na vzdálenost do 3 m nebo s naložením na dopravní prostředek z krajníků nebo obrubníků stojatých</t>
  </si>
  <si>
    <t>https://podminky.urs.cz/item/CS_URS_2021_02/113202111</t>
  </si>
  <si>
    <t>89+2,5+2,5+2,5</t>
  </si>
  <si>
    <t>113204111</t>
  </si>
  <si>
    <t>Vytrhání obrub záhonových</t>
  </si>
  <si>
    <t>-1324671991</t>
  </si>
  <si>
    <t>Vytrhání obrub s vybouráním lože, s přemístěním hmot na skládku na vzdálenost do 3 m nebo s naložením na dopravní prostředek záhonových</t>
  </si>
  <si>
    <t>https://podminky.urs.cz/item/CS_URS_2021_02/113204111</t>
  </si>
  <si>
    <t>38,3+11,7</t>
  </si>
  <si>
    <t>122252204</t>
  </si>
  <si>
    <t>Odkopávky a prokopávky nezapažené pro silnice a dálnice v hornině třídy těžitelnosti I objem do 500 m3 strojně</t>
  </si>
  <si>
    <t>-1440074562</t>
  </si>
  <si>
    <t>Odkopávky a prokopávky nezapažené pro silnice a dálnice strojně v hornině třídy těžitelnosti I přes 100 do 500 m3</t>
  </si>
  <si>
    <t>https://podminky.urs.cz/item/CS_URS_2021_02/122252204</t>
  </si>
  <si>
    <t>odkopávka</t>
  </si>
  <si>
    <t>(90,6+36,23)*0,38</t>
  </si>
  <si>
    <t>132151102</t>
  </si>
  <si>
    <t>Hloubení rýh nezapažených š do 800 mm v hornině třídy těžitelnosti I skupiny 1 a 2 objem do 50 m3 strojně</t>
  </si>
  <si>
    <t>1162981234</t>
  </si>
  <si>
    <t>Hloubení nezapažených rýh šířky do 800 mm strojně s urovnáním dna do předepsaného profilu a spádu v hornině třídy těžitelnosti I skupiny 1 a 2 přes 20 do 50 m3</t>
  </si>
  <si>
    <t>https://podminky.urs.cz/item/CS_URS_2021_02/132151102</t>
  </si>
  <si>
    <t>drén*0,4*0,4</t>
  </si>
  <si>
    <t>162201405</t>
  </si>
  <si>
    <t>Vodorovné přemístění větví stromů jehličnatých do 1 km D kmene přes 100 do 300 mm</t>
  </si>
  <si>
    <t>-1121881200</t>
  </si>
  <si>
    <t>Vodorovné přemístění větví, kmenů nebo pařezů s naložením, složením a dopravou do 1000 m větví stromů jehličnatých, průměru kmene přes 100 do 300 mm</t>
  </si>
  <si>
    <t>https://podminky.urs.cz/item/CS_URS_2021_02/162201405</t>
  </si>
  <si>
    <t>162201415</t>
  </si>
  <si>
    <t>Vodorovné přemístění kmenů stromů jehličnatých do 1 km D kmene přes 100 do 300 mm</t>
  </si>
  <si>
    <t>-1430967073</t>
  </si>
  <si>
    <t>Vodorovné přemístění větví, kmenů nebo pařezů s naložením, složením a dopravou do 1000 m kmenů stromů jehličnatých, průměru přes 100 do 300 mm</t>
  </si>
  <si>
    <t>https://podminky.urs.cz/item/CS_URS_2021_02/162201415</t>
  </si>
  <si>
    <t>162201421</t>
  </si>
  <si>
    <t>Vodorovné přemístění pařezů do 1 km D přes 100 do 300 mm</t>
  </si>
  <si>
    <t>741647018</t>
  </si>
  <si>
    <t>Vodorovné přemístění větví, kmenů nebo pařezů s naložením, složením a dopravou do 1000 m pařezů kmenů, průměru přes 100 do 300 mm</t>
  </si>
  <si>
    <t>https://podminky.urs.cz/item/CS_URS_2021_02/162201421</t>
  </si>
  <si>
    <t>162301501</t>
  </si>
  <si>
    <t>Vodorovné přemístění křovin do 5 km D kmene do 100 mm</t>
  </si>
  <si>
    <t>1113452848</t>
  </si>
  <si>
    <t>Vodorovné přemístění smýcených křovin do průměru kmene 100 mm na vzdálenost do 5 000 m</t>
  </si>
  <si>
    <t>https://podminky.urs.cz/item/CS_URS_2021_02/162301501</t>
  </si>
  <si>
    <t>162301941</t>
  </si>
  <si>
    <t>Příplatek k vodorovnému přemístění větví stromů jehličnatých D kmene přes 100 do 300 mm ZKD 1 km</t>
  </si>
  <si>
    <t>-452360595</t>
  </si>
  <si>
    <t>Vodorovné přemístění větví, kmenů nebo pařezů s naložením, složením a dopravou Příplatek k cenám za každých dalších i započatých 1000 m přes 1000 m větví stromů jehličnatých, o průměru kmene přes 100 do 300 mm</t>
  </si>
  <si>
    <t>https://podminky.urs.cz/item/CS_URS_2021_02/162301941</t>
  </si>
  <si>
    <t>2*9 "Přepočtené koeficientem množství</t>
  </si>
  <si>
    <t>162301951</t>
  </si>
  <si>
    <t>Příplatek k vodorovnému přemístění kmenů stromů listnatých D kmene přes 100 do 300 mm ZKD 1 km</t>
  </si>
  <si>
    <t>999023587</t>
  </si>
  <si>
    <t>Vodorovné přemístění větví, kmenů nebo pařezů s naložením, složením a dopravou Příplatek k cenám za každých dalších i započatých 1000 m přes 1000 m kmenů stromů listnatých, o průměru přes 100 do 300 mm</t>
  </si>
  <si>
    <t>https://podminky.urs.cz/item/CS_URS_2021_02/162301951</t>
  </si>
  <si>
    <t>162301971</t>
  </si>
  <si>
    <t>Příplatek k vodorovnému přemístění pařezů D přes 100 do 300 mm ZKD 1 km</t>
  </si>
  <si>
    <t>-1595800741</t>
  </si>
  <si>
    <t>Vodorovné přemístění větví, kmenů nebo pařezů s naložením, složením a dopravou Příplatek k cenám za každých dalších i započatých 1000 m přes 1000 m pařezů kmenů, průměru přes 100 do 300 mm</t>
  </si>
  <si>
    <t>https://podminky.urs.cz/item/CS_URS_2021_02/162301971</t>
  </si>
  <si>
    <t>162301981</t>
  </si>
  <si>
    <t>Příplatek k vodorovnému přemístění křovin D kmene do 100 mm ZKD 1 km</t>
  </si>
  <si>
    <t>-2052018790</t>
  </si>
  <si>
    <t>Vodorovné přemístění smýcených křovin Příplatek k ceně za každých dalších i započatých 1 000 m</t>
  </si>
  <si>
    <t>https://podminky.urs.cz/item/CS_URS_2021_02/162301981</t>
  </si>
  <si>
    <t>75*5 "Přepočtené koeficientem množství</t>
  </si>
  <si>
    <t>162751117</t>
  </si>
  <si>
    <t>Vodorovné přemístění přes 9 000 do 10000 m výkopku/sypaniny z horniny třídy těžitelnosti I skupiny 1 až 3</t>
  </si>
  <si>
    <t>-377280532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</si>
  <si>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</si>
  <si>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https://podminky.urs.cz/item/CS_URS_2021_02/162751117</t>
  </si>
  <si>
    <t>17*0,2"dovoz ornice na novou nezpevněnou plochu</t>
  </si>
  <si>
    <t>10364101</t>
  </si>
  <si>
    <t xml:space="preserve">zemina pro terénní úpravy -  ornice</t>
  </si>
  <si>
    <t>-1309987804</t>
  </si>
  <si>
    <t>17,000*0,2*1,8</t>
  </si>
  <si>
    <t>167151101</t>
  </si>
  <si>
    <t>Nakládání výkopku z hornin třídy těžitelnosti I skupiny 1 až 3 do 100 m3</t>
  </si>
  <si>
    <t>1308238032</t>
  </si>
  <si>
    <t>Nakládání, skládání a překládání neulehlého výkopku nebo sypaniny strojně nakládání, množství do 100 m3, z horniny třídy těžitelnosti I, skupiny 1 až 3</t>
  </si>
  <si>
    <t>https://podminky.urs.cz/item/CS_URS_2021_02/167151101</t>
  </si>
  <si>
    <t>17*0,2"ornice</t>
  </si>
  <si>
    <t>1764409149</t>
  </si>
  <si>
    <t>391402601</t>
  </si>
  <si>
    <t>https://podminky.urs.cz/item/CS_URS_2021_02/175151101</t>
  </si>
  <si>
    <t>58343930</t>
  </si>
  <si>
    <t>kamenivo drcené hrubé frakce 16/32</t>
  </si>
  <si>
    <t>1788908146</t>
  </si>
  <si>
    <t>8,672*2 "Přepočtené koeficientem množství</t>
  </si>
  <si>
    <t>181111111</t>
  </si>
  <si>
    <t>Plošná úprava terénu do 500 m2 zemina skupiny 1 až 4 nerovnosti přes 50 do 100 mm v rovinně a svahu do 1:5</t>
  </si>
  <si>
    <t>1251804949</t>
  </si>
  <si>
    <t>Plošná úprava terénu v zemině skupiny 1 až 4 s urovnáním povrchu bez doplnění ornice souvislé plochy do 500 m2 při nerovnostech terénu přes 50 do 100 mm v rovině nebo na svahu do 1:5</t>
  </si>
  <si>
    <t>https://podminky.urs.cz/item/CS_URS_2021_02/181111111</t>
  </si>
  <si>
    <t>17+3,3+4+3,5"pod zelení</t>
  </si>
  <si>
    <t>181311103</t>
  </si>
  <si>
    <t>Rozprostření ornice tl vrstvy do 200 mm v rovině nebo ve svahu do 1:5 ručně</t>
  </si>
  <si>
    <t>643826332</t>
  </si>
  <si>
    <t>Rozprostření a urovnání ornice v rovině nebo ve svahu sklonu do 1:5 ručně při souvislé ploše, tl. vrstvy do 200 mm</t>
  </si>
  <si>
    <t>https://podminky.urs.cz/item/CS_URS_2021_02/181311103</t>
  </si>
  <si>
    <t>181951112</t>
  </si>
  <si>
    <t>Úprava pláně v hornině třídy těžitelnosti I skupiny 1 až 3 se zhutněním strojně</t>
  </si>
  <si>
    <t>690370</t>
  </si>
  <si>
    <t>Úprava pláně vyrovnáním výškových rozdílů strojně v hornině třídy těžitelnosti I, skupiny 1 až 3 se zhutněním</t>
  </si>
  <si>
    <t>https://podminky.urs.cz/item/CS_URS_2021_02/181951112</t>
  </si>
  <si>
    <t>živice+mozaika+chodníky+linie</t>
  </si>
  <si>
    <t>(7,6+5,5)*0,1"schody</t>
  </si>
  <si>
    <t>184102110</t>
  </si>
  <si>
    <t>Výsadba dřeviny s balem D do 0,1 m do jamky se zalitím v rovině a svahu do 1:5</t>
  </si>
  <si>
    <t>-1341201381</t>
  </si>
  <si>
    <t>Výsadba dřeviny s balem do předem vyhloubené jamky se zalitím v rovině nebo na svahu do 1:5, při průměru balu do 100 mm</t>
  </si>
  <si>
    <t>https://podminky.urs.cz/item/CS_URS_2021_02/184102110</t>
  </si>
  <si>
    <t>17*5"5kusů na 1 m2</t>
  </si>
  <si>
    <t>02652023.1</t>
  </si>
  <si>
    <t>půdopokryvný velmi rychle rostoucí stálezelený keř max. výška 50-60cm</t>
  </si>
  <si>
    <t>-883380109</t>
  </si>
  <si>
    <t>184911421</t>
  </si>
  <si>
    <t>Mulčování rostlin kůrou tl do 0,1 m v rovině a svahu do 1:5</t>
  </si>
  <si>
    <t>998228172</t>
  </si>
  <si>
    <t>Mulčování vysazených rostlin mulčovací kůrou, tl. do 100 mm v rovině nebo na svahu do 1:5</t>
  </si>
  <si>
    <t>https://podminky.urs.cz/item/CS_URS_2021_02/184911421</t>
  </si>
  <si>
    <t>17"na novou nezpevněnou plochu</t>
  </si>
  <si>
    <t>3,3+4+3,5"kolem stávajících stromů</t>
  </si>
  <si>
    <t>10391100</t>
  </si>
  <si>
    <t>kůra mulčovací VL</t>
  </si>
  <si>
    <t>1600292512</t>
  </si>
  <si>
    <t>27,800*0,1</t>
  </si>
  <si>
    <t>2,78*0,103 "Přepočtené koeficientem množství</t>
  </si>
  <si>
    <t>271532212</t>
  </si>
  <si>
    <t>Podsyp pod základové konstrukce se zhutněním z hrubého kameniva frakce 16 až 32 mm</t>
  </si>
  <si>
    <t>48025599</t>
  </si>
  <si>
    <t>Podsyp pod základové konstrukce se zhutněním a urovnáním povrchu z kameniva hrubého, frakce 16 - 32 mm</t>
  </si>
  <si>
    <t>https://podminky.urs.cz/item/CS_URS_2021_02/271532212</t>
  </si>
  <si>
    <t>272313611</t>
  </si>
  <si>
    <t>Základové klenby z betonu tř. C 16/20</t>
  </si>
  <si>
    <t>1645577402</t>
  </si>
  <si>
    <t>Základy z betonu prostého klenby z betonu kamenem neprokládaného tř. C 16/20</t>
  </si>
  <si>
    <t>https://podminky.urs.cz/item/CS_URS_2021_02/272313611</t>
  </si>
  <si>
    <t>434191423</t>
  </si>
  <si>
    <t>Osazení schodišťových stupňů kamenných pemrlovaných na desku</t>
  </si>
  <si>
    <t>-315730311</t>
  </si>
  <si>
    <t>Osazování schodišťových stupňů kamenných s vyspárováním styčných spár, s provizorním dřevěným zábradlím a dočasným zakrytím stupnic prkny na desku, stupňů pemrlovaných nebo ostatních</t>
  </si>
  <si>
    <t>https://podminky.urs.cz/item/CS_URS_2021_02/434191423</t>
  </si>
  <si>
    <t>5,4*4+3*5</t>
  </si>
  <si>
    <t>58388024.1</t>
  </si>
  <si>
    <t>stupeň schodišťový žulový snímaný s drážkou 130x340x1000mm výžlabková podstupnice- pemrlovaný</t>
  </si>
  <si>
    <t>1329246807</t>
  </si>
  <si>
    <t>5,4*4+3*5-(4,1+3,9+3,8)"odpočet stávajících vybouraných stupňů, které se použijí</t>
  </si>
  <si>
    <t>451577777</t>
  </si>
  <si>
    <t>Podklad nebo lože pod dlažbu vodorovný nebo do sklonu 1:5 z kameniva těženého tl přes 30 do 100 mm</t>
  </si>
  <si>
    <t>611184500</t>
  </si>
  <si>
    <t>Podklad nebo lože pod dlažbu (přídlažbu) v ploše vodorovné nebo ve sklonu do 1:5, tloušťky od 30 do 100 mm z kameniva těženého</t>
  </si>
  <si>
    <t>https://podminky.urs.cz/item/CS_URS_2021_02/451577777</t>
  </si>
  <si>
    <t>oprava"vyrovnání nerovností</t>
  </si>
  <si>
    <t>Komunikace</t>
  </si>
  <si>
    <t>564861111</t>
  </si>
  <si>
    <t>Podklad ze štěrkodrtě ŠD tl 200 mm</t>
  </si>
  <si>
    <t>-1498172723</t>
  </si>
  <si>
    <t>Podklad ze štěrkodrti ŠD s rozprostřením a zhutněním, po zhutnění tl. 200 mm</t>
  </si>
  <si>
    <t>https://podminky.urs.cz/item/CS_URS_2021_02/564861111</t>
  </si>
  <si>
    <t>564861113</t>
  </si>
  <si>
    <t>Podklad ze štěrkodrtě ŠD tl 220 mm</t>
  </si>
  <si>
    <t>695542602</t>
  </si>
  <si>
    <t>Podklad ze štěrkodrti ŠD s rozprostřením a zhutněním, po zhutnění tl. 220 mm</t>
  </si>
  <si>
    <t>https://podminky.urs.cz/item/CS_URS_2021_02/564861113</t>
  </si>
  <si>
    <t>mozaika+chodníky+linie</t>
  </si>
  <si>
    <t>564952111</t>
  </si>
  <si>
    <t>Podklad z mechanicky zpevněného kameniva MZK tl 150 mm</t>
  </si>
  <si>
    <t>1459449232</t>
  </si>
  <si>
    <t>Podklad z mechanicky zpevněného kameniva MZK (minerální beton) s rozprostřením a s hutněním, po zhutnění tl. 150 mm</t>
  </si>
  <si>
    <t>https://podminky.urs.cz/item/CS_URS_2021_02/564952111</t>
  </si>
  <si>
    <t>565165101</t>
  </si>
  <si>
    <t>Asfaltový beton vrstva podkladní ACP 16 (obalované kamenivo OKS) tl 80 mm š do 1,5 m</t>
  </si>
  <si>
    <t>-1727562097</t>
  </si>
  <si>
    <t>Asfaltový beton vrstva podkladní ACP 16 (obalované kamenivo střednězrnné - OKS) s rozprostřením a zhutněním v pruhu šířky do 1,5 m, po zhutnění tl. 80 mm</t>
  </si>
  <si>
    <t>https://podminky.urs.cz/item/CS_URS_2021_02/565165101</t>
  </si>
  <si>
    <t>573191111</t>
  </si>
  <si>
    <t>Postřik infiltrační kationaktivní emulzí v množství 1 kg/m2</t>
  </si>
  <si>
    <t>-912122653</t>
  </si>
  <si>
    <t>Postřik infiltrační kationaktivní emulzí v množství 1,00 kg/m2</t>
  </si>
  <si>
    <t>https://podminky.urs.cz/item/CS_URS_2021_02/573191111</t>
  </si>
  <si>
    <t>573231108</t>
  </si>
  <si>
    <t>Postřik živičný spojovací ze silniční emulze v množství 0,50 kg/m2</t>
  </si>
  <si>
    <t>973313977</t>
  </si>
  <si>
    <t>Postřik spojovací PS bez posypu kamenivem ze silniční emulze, v množství 0,50 kg/m2</t>
  </si>
  <si>
    <t>https://podminky.urs.cz/item/CS_URS_2021_02/573231108</t>
  </si>
  <si>
    <t>577134111</t>
  </si>
  <si>
    <t>Asfaltový beton vrstva obrusná ACO 11 (ABS) tř. I tl 40 mm š do 3 m z nemodifikovaného asfaltu</t>
  </si>
  <si>
    <t>-563978415</t>
  </si>
  <si>
    <t>Asfaltový beton vrstva obrusná ACO 11 (ABS) s rozprostřením a se zhutněním z nemodifikovaného asfaltu v pruhu šířky do 3 m tř. I, po zhutnění tl. 40 mm</t>
  </si>
  <si>
    <t>https://podminky.urs.cz/item/CS_URS_2021_02/577134111</t>
  </si>
  <si>
    <t>591211111</t>
  </si>
  <si>
    <t>Kladení dlažby z kostek drobných z kamene do lože z kameniva těženého tl 50 mm</t>
  </si>
  <si>
    <t>795011082</t>
  </si>
  <si>
    <t>Kladení dlažby z kostek s provedením lože do tl. 50 mm, s vyplněním spár, s dvojím beraněním a se smetením přebytečného materiálu na krajnici drobných z kamene, do lože z kameniva těženého</t>
  </si>
  <si>
    <t>https://podminky.urs.cz/item/CS_URS_2021_02/591211111</t>
  </si>
  <si>
    <t>3,5+1+6</t>
  </si>
  <si>
    <t>2,5+0,8+4</t>
  </si>
  <si>
    <t>RM150000</t>
  </si>
  <si>
    <t xml:space="preserve">řezané žulové desky  25x25x8cm strany řezané, tryskaný povrch </t>
  </si>
  <si>
    <t>943419959</t>
  </si>
  <si>
    <t>Poznámka k položce:_x000d_
žula mrákotínského typu, lom Dolní Březinka, Mrákotín nebo podobný , barevnost do žluta</t>
  </si>
  <si>
    <t>7,3*1,03 "Přepočtené koeficientem množství</t>
  </si>
  <si>
    <t>RM180000</t>
  </si>
  <si>
    <t>umělý kámen - signální.varovné pásy - nekontrastní</t>
  </si>
  <si>
    <t>-24527015</t>
  </si>
  <si>
    <t>10,5*1,03 "Přepočtené koeficientem množství</t>
  </si>
  <si>
    <t>591411111</t>
  </si>
  <si>
    <t>Kladení dlažby z mozaiky jednobarevné komunikací pro pěší lože z kameniva</t>
  </si>
  <si>
    <t>-1408914299</t>
  </si>
  <si>
    <t>Kladení dlažby z mozaiky komunikací pro pěší s vyplněním spár, s dvojím beraněním a se smetením přebytečného materiálu na vzdálenost do 3 m jednobarevné, s ložem tl. do 40 mm z kameniva</t>
  </si>
  <si>
    <t>https://podminky.urs.cz/item/CS_URS_2021_02/591411111</t>
  </si>
  <si>
    <t>228,7"100% šedá</t>
  </si>
  <si>
    <t>80,6+26,7+96+9,2+20,8+1,5+1,5"70%šedá a 30%hnědá</t>
  </si>
  <si>
    <t>58381005.1</t>
  </si>
  <si>
    <t>kostka dlažební mozaika žula 50x50x50 šedá</t>
  </si>
  <si>
    <t>1950070467</t>
  </si>
  <si>
    <t>228,7*1,02 "Přepočtené koeficientem množství</t>
  </si>
  <si>
    <t>52</t>
  </si>
  <si>
    <t>58381005.2</t>
  </si>
  <si>
    <t>kostka dlažební mozaika žula 50x50x50 70%šedá a 30%hnědá</t>
  </si>
  <si>
    <t>-1231755118</t>
  </si>
  <si>
    <t>236,3*1,02 "Přepočtené koeficientem množství</t>
  </si>
  <si>
    <t>53</t>
  </si>
  <si>
    <t>596211110</t>
  </si>
  <si>
    <t>Kladení zámkové dlažby komunikací pro pěší tl 60 mm skupiny A pl do 50 m2</t>
  </si>
  <si>
    <t>-609833429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</si>
  <si>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</si>
  <si>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https://podminky.urs.cz/item/CS_URS_2021_02/596211110</t>
  </si>
  <si>
    <t>54</t>
  </si>
  <si>
    <t>596811311</t>
  </si>
  <si>
    <t>Kladení velkoformátové betonové dlažby tl do 100 mm velikosti do 0,5 m2 pl do 300 m2</t>
  </si>
  <si>
    <t>-170991665</t>
  </si>
  <si>
    <t>Kladení velkoformátové dlažby pozemních komunikací a komunikací pro pěší s ložem z kameniva tl. 40 mm, s vyplněním spár, s hutněním, vibrováním a se smetením přebytečného materiálu tl. do 100 mm, velikosti dlaždic do 0,5 m2, pro plochy do 300 m2</t>
  </si>
  <si>
    <t>https://podminky.urs.cz/item/CS_URS_2021_02/596811311</t>
  </si>
  <si>
    <t>Poznámka k položce:_x000d_
Položka použita pro pokládku umělé vodfící linie</t>
  </si>
  <si>
    <t>2,4+0,2+1,6</t>
  </si>
  <si>
    <t>55</t>
  </si>
  <si>
    <t>58381159</t>
  </si>
  <si>
    <t>deska dlažební tryskaná žula 400x400mm tl 50mm</t>
  </si>
  <si>
    <t>1989387410</t>
  </si>
  <si>
    <t>4,2*1,03 "Přepočtené koeficientem množství</t>
  </si>
  <si>
    <t>56</t>
  </si>
  <si>
    <t>871218113.1</t>
  </si>
  <si>
    <t>Kladení drenážního potrubí z plastických hmot do připravené rýhy z flexibilního PVC, průměru do150 mm</t>
  </si>
  <si>
    <t>-1451512686</t>
  </si>
  <si>
    <t>21,9+21,5+10,8</t>
  </si>
  <si>
    <t>57</t>
  </si>
  <si>
    <t>28611225</t>
  </si>
  <si>
    <t>trubka drenážní flexibilní celoperforovaná PVC-U SN 4 DN 160 pro meliorace, dočasné nebo odlehčovací drenáže</t>
  </si>
  <si>
    <t>-637744987</t>
  </si>
  <si>
    <t>54,2*1,01 "Přepočtené koeficientem množství</t>
  </si>
  <si>
    <t>58</t>
  </si>
  <si>
    <t>895941111</t>
  </si>
  <si>
    <t>Zřízení vpusti kanalizační uliční z betonových dílců typ UV-50 normální</t>
  </si>
  <si>
    <t>536066855</t>
  </si>
  <si>
    <t>https://podminky.urs.cz/item/CS_URS_2021_02/895941111</t>
  </si>
  <si>
    <t>59</t>
  </si>
  <si>
    <t>28661680</t>
  </si>
  <si>
    <t>vpusť silniční se sifonem 425/150mm (vč. dna)</t>
  </si>
  <si>
    <t>79207638</t>
  </si>
  <si>
    <t>60</t>
  </si>
  <si>
    <t>899204112</t>
  </si>
  <si>
    <t>Osazení mříží litinových včetně rámů a košů na bahno pro třídu zatížení D400, E600</t>
  </si>
  <si>
    <t>-1722981810</t>
  </si>
  <si>
    <t>https://podminky.urs.cz/item/CS_URS_2021_02/899204112</t>
  </si>
  <si>
    <t>61</t>
  </si>
  <si>
    <t>28661938</t>
  </si>
  <si>
    <t>mříž litinová 600/40T, 420X620 D400</t>
  </si>
  <si>
    <t>821989030</t>
  </si>
  <si>
    <t>62</t>
  </si>
  <si>
    <t>28661789</t>
  </si>
  <si>
    <t>koš kalový ocelový pro silniční vpusť 425mm vč. madla</t>
  </si>
  <si>
    <t>-1576744733</t>
  </si>
  <si>
    <t>63</t>
  </si>
  <si>
    <t>912211131.1</t>
  </si>
  <si>
    <t>Montáž plastového parkovacího dorazu - přišroubováním k podkladu</t>
  </si>
  <si>
    <t>-1793596629</t>
  </si>
  <si>
    <t>64</t>
  </si>
  <si>
    <t>56288000.1</t>
  </si>
  <si>
    <t>žlutý parkovací doraz dl.78cm, šířka 8cm, výška 6cm vč.2ks šroubů</t>
  </si>
  <si>
    <t>1777768773</t>
  </si>
  <si>
    <t>65</t>
  </si>
  <si>
    <t>915211112</t>
  </si>
  <si>
    <t>Vodorovné dopravní značení dělící čáry souvislé š 125 mm retroreflexní bílý plast</t>
  </si>
  <si>
    <t>1458651164</t>
  </si>
  <si>
    <t>Vodorovné dopravní značení stříkaným plastem dělící čára šířky 125 mm souvislá bílá retroreflexní</t>
  </si>
  <si>
    <t>https://podminky.urs.cz/item/CS_URS_2021_02/915211112</t>
  </si>
  <si>
    <t>2,25*9</t>
  </si>
  <si>
    <t>66</t>
  </si>
  <si>
    <t>915231112</t>
  </si>
  <si>
    <t>Vodorovné dopravní značení přechody pro chodce, šipky, symboly retroreflexní bílý plast</t>
  </si>
  <si>
    <t>1600080733</t>
  </si>
  <si>
    <t>Vodorovné dopravní značení stříkaným plastem přechody pro chodce, šipky, symboly nápisy bílé retroreflexní</t>
  </si>
  <si>
    <t>https://podminky.urs.cz/item/CS_URS_2021_02/915231112</t>
  </si>
  <si>
    <t>1"OSSP</t>
  </si>
  <si>
    <t>67</t>
  </si>
  <si>
    <t>915611111</t>
  </si>
  <si>
    <t>Předznačení vodorovného liniového značení</t>
  </si>
  <si>
    <t>-2007066631</t>
  </si>
  <si>
    <t>Předznačení pro vodorovné značení stříkané barvou nebo prováděné z nátěrových hmot liniové dělicí čáry, vodicí proužky</t>
  </si>
  <si>
    <t>https://podminky.urs.cz/item/CS_URS_2021_02/915611111</t>
  </si>
  <si>
    <t>68</t>
  </si>
  <si>
    <t>915621111</t>
  </si>
  <si>
    <t>Předznačení vodorovného plošného značení</t>
  </si>
  <si>
    <t>-1352565352</t>
  </si>
  <si>
    <t>Předznačení pro vodorovné značení stříkané barvou nebo prováděné z nátěrových hmot plošné šipky, symboly, nápisy</t>
  </si>
  <si>
    <t>https://podminky.urs.cz/item/CS_URS_2021_02/915621111</t>
  </si>
  <si>
    <t>69</t>
  </si>
  <si>
    <t>916241113</t>
  </si>
  <si>
    <t>Osazení obrubníku kamenného ležatého s boční opěrou do lože z betonu prostého</t>
  </si>
  <si>
    <t>1851831734</t>
  </si>
  <si>
    <t>Osazení obrubníku kamenného se zřízením lože, s vyplněním a zatřením spár cementovou maltou ležatého s boční opěrou z betonu prostého, do lože z betonu prostého</t>
  </si>
  <si>
    <t>https://podminky.urs.cz/item/CS_URS_2021_02/916241113</t>
  </si>
  <si>
    <t>79+6,1+6,4+6</t>
  </si>
  <si>
    <t>70</t>
  </si>
  <si>
    <t>58380004</t>
  </si>
  <si>
    <t>obrubník kamenný žulový přímý 1000x250x200mm</t>
  </si>
  <si>
    <t>801263033</t>
  </si>
  <si>
    <t>Poznámka k položce:_x000d_
řezaný</t>
  </si>
  <si>
    <t>97,5*1,02 "Přepočtené koeficientem množství</t>
  </si>
  <si>
    <t>71</t>
  </si>
  <si>
    <t>916241213</t>
  </si>
  <si>
    <t>Osazení obrubníku kamenného stojatého s boční opěrou do lože z betonu prostého</t>
  </si>
  <si>
    <t>-1888081222</t>
  </si>
  <si>
    <t>Osazení obrubníku kamenného se zřízením lože, s vyplněním a zatřením spár cementovou maltou stojatého s boční opěrou z betonu prostého, do lože z betonu prostého</t>
  </si>
  <si>
    <t>https://podminky.urs.cz/item/CS_URS_2021_02/916241213</t>
  </si>
  <si>
    <t>24,7+17,3"tl.8 cm</t>
  </si>
  <si>
    <t>72</t>
  </si>
  <si>
    <t>58380220.1</t>
  </si>
  <si>
    <t xml:space="preserve">krajník kamenný žulový řezaný  8x20x30-60 cm</t>
  </si>
  <si>
    <t>1708491381</t>
  </si>
  <si>
    <t>42*1,02 "Přepočtené koeficientem množství</t>
  </si>
  <si>
    <t>73</t>
  </si>
  <si>
    <t>919731123</t>
  </si>
  <si>
    <t>Zarovnání styčné plochy podkladu nebo krytu živičného tl přes 100 do 200 mm</t>
  </si>
  <si>
    <t>-82163653</t>
  </si>
  <si>
    <t>Zarovnání styčné plochy podkladu nebo krytu podél vybourané části komunikace nebo zpevněné plochy živičné tl. přes 100 do 200 mm</t>
  </si>
  <si>
    <t>https://podminky.urs.cz/item/CS_URS_2021_02/919731123</t>
  </si>
  <si>
    <t>74</t>
  </si>
  <si>
    <t>919735113</t>
  </si>
  <si>
    <t>Řezání stávajícího živičného krytu hl přes 100 do 150 mm</t>
  </si>
  <si>
    <t>1151836685</t>
  </si>
  <si>
    <t>Řezání stávajícího živičného krytu nebo podkladu hloubky přes 100 do 150 mm</t>
  </si>
  <si>
    <t>https://podminky.urs.cz/item/CS_URS_2021_02/919735113</t>
  </si>
  <si>
    <t>75</t>
  </si>
  <si>
    <t>93511311.1</t>
  </si>
  <si>
    <t>Osazení a dodávka odvodňovacího žlabu s krycím roštem polymerbetonového šířky do 200mm</t>
  </si>
  <si>
    <t>-597812306</t>
  </si>
  <si>
    <t>10,9"P1</t>
  </si>
  <si>
    <t>2,5"S1 max. hloubka 100mm</t>
  </si>
  <si>
    <t>76</t>
  </si>
  <si>
    <t>93511311.2</t>
  </si>
  <si>
    <t>Demontáž a zpětná montáž parkovacího automatu</t>
  </si>
  <si>
    <t>1017849452</t>
  </si>
  <si>
    <t>Poznámka k položce:_x000d_
Včetně připojení a revize</t>
  </si>
  <si>
    <t>77</t>
  </si>
  <si>
    <t>936104211</t>
  </si>
  <si>
    <t>Montáž odpadkového koše do betonové patky</t>
  </si>
  <si>
    <t>222477033</t>
  </si>
  <si>
    <t>https://podminky.urs.cz/item/CS_URS_2021_02/936104211</t>
  </si>
  <si>
    <t>78</t>
  </si>
  <si>
    <t>74910130</t>
  </si>
  <si>
    <t>koš odpadkový kovový kotvený, uzamykatelný v 885mm š 370mm obsah 60L</t>
  </si>
  <si>
    <t>-102608447</t>
  </si>
  <si>
    <t>Poznámka k položce:_x000d_
přesná specifikace dle tabulky výrobků PD</t>
  </si>
  <si>
    <t>79</t>
  </si>
  <si>
    <t>936124113</t>
  </si>
  <si>
    <t>Montáž lavičky stabilní kotvené šrouby na pevný podklad</t>
  </si>
  <si>
    <t>1233829666</t>
  </si>
  <si>
    <t>Montáž lavičky parkové stabilní přichycené kotevními šrouby</t>
  </si>
  <si>
    <t>https://podminky.urs.cz/item/CS_URS_2021_02/936124113</t>
  </si>
  <si>
    <t>80</t>
  </si>
  <si>
    <t>7491011R</t>
  </si>
  <si>
    <t>lavička s opěradlem (kotvená) 2400x500x800mm konstrukce- ocel</t>
  </si>
  <si>
    <t>-381011476</t>
  </si>
  <si>
    <t>81</t>
  </si>
  <si>
    <t>95394242.1</t>
  </si>
  <si>
    <t>Osazování a dodávka pryžové rohože včetně zápustného rámu</t>
  </si>
  <si>
    <t>1638220045</t>
  </si>
  <si>
    <t>82</t>
  </si>
  <si>
    <t>961044111</t>
  </si>
  <si>
    <t>Bourání základů z betonu prostého</t>
  </si>
  <si>
    <t>-2076184489</t>
  </si>
  <si>
    <t>Bourání základů z betonu prostého</t>
  </si>
  <si>
    <t>https://podminky.urs.cz/item/CS_URS_2021_02/961044111</t>
  </si>
  <si>
    <t>0,6*0,6*1*8"pilíře VO</t>
  </si>
  <si>
    <t>4,5*0,15"podklad pod stáv.schody</t>
  </si>
  <si>
    <t>83</t>
  </si>
  <si>
    <t>962042334</t>
  </si>
  <si>
    <t>Bourání pilířů z betonu prostého</t>
  </si>
  <si>
    <t>-1649947285</t>
  </si>
  <si>
    <t>Bourání zdiva z betonu prostého pilířů průřezu do 0,36 m2</t>
  </si>
  <si>
    <t>https://podminky.urs.cz/item/CS_URS_2021_02/962042334</t>
  </si>
  <si>
    <t>0,4*0,4*3,5*8"pilíře VO</t>
  </si>
  <si>
    <t>84</t>
  </si>
  <si>
    <t>963022819</t>
  </si>
  <si>
    <t>Bourání kamenných schodišťových stupňů zhotovených na místě</t>
  </si>
  <si>
    <t>-1307072055</t>
  </si>
  <si>
    <t>Bourání kamenných schodišťových stupňů oblých, rovných nebo kosých zhotovených na místě</t>
  </si>
  <si>
    <t>https://podminky.urs.cz/item/CS_URS_2021_02/963022819</t>
  </si>
  <si>
    <t>4,1+3,9+3,8"pro opětovné použití</t>
  </si>
  <si>
    <t>85</t>
  </si>
  <si>
    <t>966008221</t>
  </si>
  <si>
    <t>Bourání betonového nebo polymerbetonového odvodňovacího žlabu š do 200 mm</t>
  </si>
  <si>
    <t>627610152</t>
  </si>
  <si>
    <t>Bourání odvodňovacího žlabu s odklizením a uložením vybouraného materiálu na skládku na vzdálenost do 10 m nebo s naložením na dopravní prostředek betonového nebo polymerbetonového s krycím roštem šířky do 200 mm</t>
  </si>
  <si>
    <t>https://podminky.urs.cz/item/CS_URS_2021_02/966008221</t>
  </si>
  <si>
    <t>86</t>
  </si>
  <si>
    <t>979054451</t>
  </si>
  <si>
    <t>Očištění vybouraných zámkových dlaždic s původním spárováním z kameniva těženého</t>
  </si>
  <si>
    <t>-1851240777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</si>
  <si>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</si>
  <si>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>https://podminky.urs.cz/item/CS_URS_2021_02/979054451</t>
  </si>
  <si>
    <t>87</t>
  </si>
  <si>
    <t>997221551</t>
  </si>
  <si>
    <t>Vodorovná doprava suti ze sypkých materiálů do 1 km</t>
  </si>
  <si>
    <t>-557404036</t>
  </si>
  <si>
    <t>Vodorovná doprava suti bez naložení, ale se složením a s hrubým urovnáním ze sypkých materiálů, na vzdálenost do 1 km</t>
  </si>
  <si>
    <t>https://podminky.urs.cz/item/CS_URS_2021_02/997221551</t>
  </si>
  <si>
    <t>247,838+14,252</t>
  </si>
  <si>
    <t>88</t>
  </si>
  <si>
    <t>997221559</t>
  </si>
  <si>
    <t>Příplatek ZKD 1 km u vodorovné dopravy suti ze sypkých materiálů</t>
  </si>
  <si>
    <t>1118139752</t>
  </si>
  <si>
    <t>Vodorovná doprava suti bez naložení, ale se složením a s hrubým urovnáním Příplatek k ceně za každý další i započatý 1 km přes 1 km</t>
  </si>
  <si>
    <t>https://podminky.urs.cz/item/CS_URS_2021_02/997221559</t>
  </si>
  <si>
    <t>262,09</t>
  </si>
  <si>
    <t>262,09*9 "Přepočtené koeficientem množství</t>
  </si>
  <si>
    <t>89</t>
  </si>
  <si>
    <t>997221561</t>
  </si>
  <si>
    <t>Vodorovná doprava suti z kusových materiálů do 1 km</t>
  </si>
  <si>
    <t>256921235</t>
  </si>
  <si>
    <t>Vodorovná doprava suti bez naložení, ale se složením a s hrubým urovnáním z kusových materiálů, na vzdálenost do 1 km</t>
  </si>
  <si>
    <t>https://podminky.urs.cz/item/CS_URS_2021_02/997221561</t>
  </si>
  <si>
    <t>189,321</t>
  </si>
  <si>
    <t>90</t>
  </si>
  <si>
    <t>997221569</t>
  </si>
  <si>
    <t>Příplatek ZKD 1 km u vodorovné dopravy suti z kusových materiálů</t>
  </si>
  <si>
    <t>-1756291110</t>
  </si>
  <si>
    <t>https://podminky.urs.cz/item/CS_URS_2021_02/997221569</t>
  </si>
  <si>
    <t>189,321*9 "Přepočtené koeficientem množství</t>
  </si>
  <si>
    <t>91</t>
  </si>
  <si>
    <t>997221861</t>
  </si>
  <si>
    <t>Poplatek za uložení stavebního odpadu na recyklační skládce (skládkovné) z prostého betonu pod kódem 17 01 01</t>
  </si>
  <si>
    <t>1450613196</t>
  </si>
  <si>
    <t>Poplatek za uložení stavebního odpadu na recyklační skládce (skládkovné) z prostého betonu zatříděného do Katalogu odpadů pod kódem 17 01 01</t>
  </si>
  <si>
    <t>https://podminky.urs.cz/item/CS_URS_2021_01/997221861</t>
  </si>
  <si>
    <t>134,732+19,783+2+32,806</t>
  </si>
  <si>
    <t>92</t>
  </si>
  <si>
    <t>997221873</t>
  </si>
  <si>
    <t>Poplatek za uložení stavebního odpadu na recyklační skládce (skládkovné) zeminy a kamení zatříděného do Katalogu odpadů pod kódem 17 05 04</t>
  </si>
  <si>
    <t>1837286119</t>
  </si>
  <si>
    <t>https://podminky.urs.cz/item/CS_URS_2021_01/997221873</t>
  </si>
  <si>
    <t>84,726+136,503+13,53+13,079</t>
  </si>
  <si>
    <t>93</t>
  </si>
  <si>
    <t>997221875</t>
  </si>
  <si>
    <t>Poplatek za uložení stavebního odpadu na recyklační skládce (skládkovné) asfaltového bez obsahu dehtu zatříděného do Katalogu odpadů pod kódem 17 03 02</t>
  </si>
  <si>
    <t>460764352</t>
  </si>
  <si>
    <t>https://podminky.urs.cz/item/CS_URS_2021_02/997221875</t>
  </si>
  <si>
    <t>14,252</t>
  </si>
  <si>
    <t>94</t>
  </si>
  <si>
    <t>998223011</t>
  </si>
  <si>
    <t>Přesun hmot pro pozemní komunikace s krytem dlážděným</t>
  </si>
  <si>
    <t>1993170467</t>
  </si>
  <si>
    <t>Přesun hmot pro pozemní komunikace s krytem dlážděným dopravní vzdálenost do 200 m jakékoliv délky objektu</t>
  </si>
  <si>
    <t>https://podminky.urs.cz/item/CS_URS_2021_02/998223011</t>
  </si>
  <si>
    <t>95</t>
  </si>
  <si>
    <t>767163221</t>
  </si>
  <si>
    <t>Montáž přímého kovového zábradlí z dílců do betonu konstrukce na schodišti</t>
  </si>
  <si>
    <t>510395582</t>
  </si>
  <si>
    <t>Montáž kompletního kovového zábradlí přímého z dílců na schodišti kotveného do betonu</t>
  </si>
  <si>
    <t>https://podminky.urs.cz/item/CS_URS_2021_02/767163221</t>
  </si>
  <si>
    <t>1,67+1,306</t>
  </si>
  <si>
    <t>96</t>
  </si>
  <si>
    <t>56478R</t>
  </si>
  <si>
    <t>Zábradlí schodiště dle D.1.1.2i-4</t>
  </si>
  <si>
    <t>-1556682777</t>
  </si>
  <si>
    <t>98</t>
  </si>
  <si>
    <t>767531111</t>
  </si>
  <si>
    <t>Montáž vstupních kovových nebo plastových rohoží čistících zón</t>
  </si>
  <si>
    <t>1761551372</t>
  </si>
  <si>
    <t>Montáž vstupních čistících zón z rohoží kovových nebo plastových</t>
  </si>
  <si>
    <t>https://podminky.urs.cz/item/CS_URS_2021_02/767531111</t>
  </si>
  <si>
    <t>8,15</t>
  </si>
  <si>
    <t>99</t>
  </si>
  <si>
    <t>69752003</t>
  </si>
  <si>
    <t>rohož vstupní provedení dle TZ</t>
  </si>
  <si>
    <t>2140091098</t>
  </si>
  <si>
    <t>Poznámka k položce:_x000d_
-	Vnější rohož před turniketem – 8,15m2, provedení pryžové lamely, hliníkový rošt a rámeček</t>
  </si>
  <si>
    <t>100</t>
  </si>
  <si>
    <t>767531121</t>
  </si>
  <si>
    <t>Osazení zapuštěného rámu z L profilů k čistícím rohožím</t>
  </si>
  <si>
    <t>71945418</t>
  </si>
  <si>
    <t>Montáž vstupních čistících zón z rohoží osazení rámu mosazného nebo hliníkového zapuštěného z L profilů</t>
  </si>
  <si>
    <t>https://podminky.urs.cz/item/CS_URS_2021_02/767531121</t>
  </si>
  <si>
    <t>13,5</t>
  </si>
  <si>
    <t>101</t>
  </si>
  <si>
    <t>69752161</t>
  </si>
  <si>
    <t>rám pro zapuštění dle TZ</t>
  </si>
  <si>
    <t>-68954242</t>
  </si>
  <si>
    <t>97</t>
  </si>
  <si>
    <t>76755R</t>
  </si>
  <si>
    <t>stožár vlajkový 7m</t>
  </si>
  <si>
    <t>-143609625</t>
  </si>
  <si>
    <t>Poznámka k položce:_x000d_
žárově pozinkovaný, přesná specifikace dle tabulky výrobků PD</t>
  </si>
  <si>
    <t>04 - Vedlejší rozpočtové náklady</t>
  </si>
  <si>
    <t>VRN - Vedlejší rozpočtové náklady</t>
  </si>
  <si>
    <t xml:space="preserve">    VRN5 - Finanční náklady</t>
  </si>
  <si>
    <t>VRN1 - Průzkumné, geodetické a projektové práce</t>
  </si>
  <si>
    <t>VRN3 - Zařízení staveniště</t>
  </si>
  <si>
    <t>VRN4 - Inženýrská činnost</t>
  </si>
  <si>
    <t>VRN7 - Provozní vlivy</t>
  </si>
  <si>
    <t>VRN9 - Ostatní náklady</t>
  </si>
  <si>
    <t>VRN</t>
  </si>
  <si>
    <t>VRN5</t>
  </si>
  <si>
    <t>Finanční náklady</t>
  </si>
  <si>
    <t>051303000</t>
  </si>
  <si>
    <t>Pojištění stavby - dle bodu 2.5.6 smlouvy o dílo</t>
  </si>
  <si>
    <t>1024</t>
  </si>
  <si>
    <t>957720868</t>
  </si>
  <si>
    <t>https://podminky.urs.cz/item/CS_URS_2021_02/051303000</t>
  </si>
  <si>
    <t>Poznámka k položce:_x000d_
náklady pro objekt venkovní úpravy</t>
  </si>
  <si>
    <t>VRN1</t>
  </si>
  <si>
    <t>Průzkumné, geodetické a projektové práce</t>
  </si>
  <si>
    <t>012203000</t>
  </si>
  <si>
    <t>Geodetické práce při provádění stavby</t>
  </si>
  <si>
    <t>-1156774537</t>
  </si>
  <si>
    <t>Geodetické práce při provádění stavby- dle bodu 2.5.10 smlouvy o dílo</t>
  </si>
  <si>
    <t>https://podminky.urs.cz/item/CS_URS_2021_02/012203000</t>
  </si>
  <si>
    <t>012303000</t>
  </si>
  <si>
    <t>Geodetické práce po výstavbě</t>
  </si>
  <si>
    <t>430520614</t>
  </si>
  <si>
    <t>https://podminky.urs.cz/item/CS_URS_2021_02/012303000</t>
  </si>
  <si>
    <t>Poznámka k položce:_x000d_
 - dle bodu 2.5.11 smlouvy o dílo_x000d_
náklady pro objekt venkovní úpravy</t>
  </si>
  <si>
    <t>0132030R</t>
  </si>
  <si>
    <t>Fotodokumentace provádění díla - dle bodu 2.5.9 smlouvy o dílo</t>
  </si>
  <si>
    <t>-855895071</t>
  </si>
  <si>
    <t>https://podminky.urs.cz/item/CS_URS_2021_02/0132030R</t>
  </si>
  <si>
    <t>013254000</t>
  </si>
  <si>
    <t>Dokumentace skutečného provedení stavby</t>
  </si>
  <si>
    <t>Kč</t>
  </si>
  <si>
    <t>-385076370</t>
  </si>
  <si>
    <t>https://podminky.urs.cz/item/CS_URS_2021_02/013254000</t>
  </si>
  <si>
    <t>013294000</t>
  </si>
  <si>
    <t>Ostatní dokumentace</t>
  </si>
  <si>
    <t>586482729</t>
  </si>
  <si>
    <t>https://podminky.urs.cz/item/CS_URS_2021_02/013294000</t>
  </si>
  <si>
    <t xml:space="preserve">Poznámka k položce:_x000d_
Dodavatelská dokumentace jinde neuvedená: dokumentace pro pomocné práce a konstrukce,  - výrobně technická dokumentace, dokumentace výrobků dodaných na stavbu, atp. _x000d_
náklady pro objekt venkovní úpravy</t>
  </si>
  <si>
    <t>VRN3</t>
  </si>
  <si>
    <t>Zařízení staveniště</t>
  </si>
  <si>
    <t>032903000</t>
  </si>
  <si>
    <t>Náklady na provoz a údržbu vybavení staveniště</t>
  </si>
  <si>
    <t>976504753</t>
  </si>
  <si>
    <t>https://podminky.urs.cz/item/CS_URS_2021_02/032903000</t>
  </si>
  <si>
    <t>Poznámka k položce:_x000d_
Zařízení staveniště bude vybudováno, provozováno, udržováno a likvidovádo - dle bodu 2.5.2 smlouvy o dílo_x000d_
pokud není uvedeno jinak, je nutné do jednotkové ceny zahrnout: dopravu, montáž, - demontáž, nájem a průběžnou údržbu veškerých zařízení a materiálů. Délka využití jednotlivých / zařízení vychází z harmonogramu dodavatele stavby, tuto délku je nutné zohlednit do jednotkové ceny - jednotlivých zařízení _x000d_
náklady pro objekt venkovní úpravy</t>
  </si>
  <si>
    <t>0341030R1</t>
  </si>
  <si>
    <t>Ochrana, zakrytí a odkrytí stávajících a nových konstrukcí před poškozením během realizace stavby</t>
  </si>
  <si>
    <t>-485707138</t>
  </si>
  <si>
    <t>https://podminky.urs.cz/item/CS_URS_2021_02/0341030R1</t>
  </si>
  <si>
    <t>0341030R2</t>
  </si>
  <si>
    <t>Ochrana stávajících konstrukcí a staveb sousedících s prostory staveniště - před poškozením dle bodu 2.5.7 smlouvy o dílo</t>
  </si>
  <si>
    <t>712914739</t>
  </si>
  <si>
    <t>https://podminky.urs.cz/item/CS_URS_2021_02/0341030R2</t>
  </si>
  <si>
    <t>0341030R3</t>
  </si>
  <si>
    <t>Ochrana stávajících inženýrských sítí - před poškozením dle bodu 2.5.10 smlouvy o dílo</t>
  </si>
  <si>
    <t>515204815</t>
  </si>
  <si>
    <t>https://podminky.urs.cz/item/CS_URS_2021_02/0341030R3</t>
  </si>
  <si>
    <t>03420300R1</t>
  </si>
  <si>
    <t xml:space="preserve">Dohled statika na staveništi a při bouracích  prací</t>
  </si>
  <si>
    <t>-872173015</t>
  </si>
  <si>
    <t>Dohled statika na staveništi a při bouracích prací</t>
  </si>
  <si>
    <t>https://podminky.urs.cz/item/CS_URS_2021_02/03420300R1</t>
  </si>
  <si>
    <t>VRN4</t>
  </si>
  <si>
    <t>Inženýrská činnost</t>
  </si>
  <si>
    <t>042903000</t>
  </si>
  <si>
    <t>Ostatní posudky</t>
  </si>
  <si>
    <t>722936968</t>
  </si>
  <si>
    <t>https://podminky.urs.cz/item/CS_URS_2021_02/042903000</t>
  </si>
  <si>
    <t>Poznámka k položce:_x000d_
Zajištění všech ostatní nezbytných zkoušek, atestů a revizí podle ČSN jinde neuvedné - dle bodu 2.5.3 smlouvy o dílo_x000d_
náklady pro objekt venkovní úpravy</t>
  </si>
  <si>
    <t>0429030R1</t>
  </si>
  <si>
    <t>Doklady</t>
  </si>
  <si>
    <t>72342889</t>
  </si>
  <si>
    <t>https://podminky.urs.cz/item/CS_URS_2021_02/0429030R1</t>
  </si>
  <si>
    <t>Poznámka k položce:_x000d_
Doklady potřebné k provedení bouracích prací a demolic jinde neuvedené - dle bodu 2.5.3 smlouvy o dílo_x000d_
náklady pro objekt venkovní úpravy</t>
  </si>
  <si>
    <t>0429030R2</t>
  </si>
  <si>
    <t>Atesty</t>
  </si>
  <si>
    <t>327152255</t>
  </si>
  <si>
    <t>https://podminky.urs.cz/item/CS_URS_2021_02/0429030R2</t>
  </si>
  <si>
    <t>Poznámka k položce:_x000d_
Doklady a atesty o požadovaných vlastnostech výrobků ke kolaudaci - dle bodu 2.5.3 smlouvy o dílo_x000d_
náklady pro objekt venkovní úpravy</t>
  </si>
  <si>
    <t>045203000</t>
  </si>
  <si>
    <t>Kompletační činnost</t>
  </si>
  <si>
    <t>-197190839</t>
  </si>
  <si>
    <t>https://podminky.urs.cz/item/CS_URS_2021_02/045203000</t>
  </si>
  <si>
    <t xml:space="preserve">Poznámka k položce:_x000d_
Kompletační činnost - dle bodu 2.5.4 smlouvy o dílo_x000d_
náklady pro objekt venkovní úpravy_x000d_
</t>
  </si>
  <si>
    <t>045303000</t>
  </si>
  <si>
    <t>Koordinační činnost</t>
  </si>
  <si>
    <t>-483078190</t>
  </si>
  <si>
    <t>https://podminky.urs.cz/item/CS_URS_2021_02/045303000</t>
  </si>
  <si>
    <t>Poznámka k položce:_x000d_
Koordinační činnost - dle bodu 2.5.5 smlouvy o dílo_x000d_
náklady pro objekt venkovní úpravy</t>
  </si>
  <si>
    <t>049303000</t>
  </si>
  <si>
    <t>Náklady vzniklé v souvislosti s předáním stavby</t>
  </si>
  <si>
    <t>-1135000696</t>
  </si>
  <si>
    <t>Náklady vzniklé v souvislosti s předáním stavby - zajištění kolaudačního souhlasu dle SoD 2.5.13.</t>
  </si>
  <si>
    <t>https://podminky.urs.cz/item/CS_URS_2021_02/049303000</t>
  </si>
  <si>
    <t>VRN7</t>
  </si>
  <si>
    <t>Provozní vlivy</t>
  </si>
  <si>
    <t>071203000</t>
  </si>
  <si>
    <t>Provoz dalšího subjektu</t>
  </si>
  <si>
    <t>-351859091</t>
  </si>
  <si>
    <t>https://podminky.urs.cz/item/CS_URS_2021_02/071203000</t>
  </si>
  <si>
    <t>Poznámka k položce:_x000d_
Provoz dalšího subjektu - dle bodu 2.5.8 smlouvy o dílo_x000d_
náklady pro objekt venkovní úpravy</t>
  </si>
  <si>
    <t>VRN9</t>
  </si>
  <si>
    <t>Ostatní náklady</t>
  </si>
  <si>
    <t>0910030R1</t>
  </si>
  <si>
    <t>Vyčištění území před zahájením realizace staveniště</t>
  </si>
  <si>
    <t>730376079</t>
  </si>
  <si>
    <t>https://podminky.urs.cz/item/CS_URS_2021_02/0910030R1</t>
  </si>
  <si>
    <t>0910030R2</t>
  </si>
  <si>
    <t>Čištění přilehlých komunikací, chodníků</t>
  </si>
  <si>
    <t>35267189</t>
  </si>
  <si>
    <t>https://podminky.urs.cz/item/CS_URS_2021_02/0910030R2</t>
  </si>
  <si>
    <t>0910030R3</t>
  </si>
  <si>
    <t>Čištění vozidel při výjezdu ze staveniště</t>
  </si>
  <si>
    <t>-373901652</t>
  </si>
  <si>
    <t>https://podminky.urs.cz/item/CS_URS_2021_02/0910030R3</t>
  </si>
  <si>
    <t>0910030R4</t>
  </si>
  <si>
    <t>Vzorkování jinde neuvedené</t>
  </si>
  <si>
    <t>-945562788</t>
  </si>
  <si>
    <t>https://podminky.urs.cz/item/CS_URS_2021_02/0910030R4</t>
  </si>
  <si>
    <t>SEZNAM FIGUR</t>
  </si>
  <si>
    <t>Výměra</t>
  </si>
  <si>
    <t xml:space="preserve"> 03</t>
  </si>
  <si>
    <t>Použití figury:</t>
  </si>
  <si>
    <t>stávající plochy zeleně x průměrná výška 0,8m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</si>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</sst>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color rgb="FF000000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7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40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4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2" fillId="0" borderId="17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/>
    </xf>
    <xf numFmtId="167" fontId="42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3" fillId="0" borderId="24" xfId="0" applyFont="1" applyBorder="1" applyAlignment="1">
      <alignment vertical="center" wrapText="1"/>
    </xf>
    <xf numFmtId="0" fontId="43" fillId="0" borderId="25" xfId="0" applyFont="1" applyBorder="1" applyAlignment="1">
      <alignment vertical="center" wrapText="1"/>
    </xf>
    <xf numFmtId="0" fontId="43" fillId="0" borderId="26" xfId="0" applyFont="1" applyBorder="1" applyAlignment="1">
      <alignment vertical="center" wrapText="1"/>
    </xf>
    <xf numFmtId="0" fontId="43" fillId="0" borderId="27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43" fillId="0" borderId="28" xfId="0" applyFont="1" applyBorder="1" applyAlignment="1">
      <alignment horizontal="center" vertical="center" wrapText="1"/>
    </xf>
    <xf numFmtId="0" fontId="43" fillId="0" borderId="27" xfId="0" applyFont="1" applyBorder="1" applyAlignment="1">
      <alignment vertical="center" wrapText="1"/>
    </xf>
    <xf numFmtId="0" fontId="45" fillId="0" borderId="29" xfId="0" applyFont="1" applyBorder="1" applyAlignment="1">
      <alignment horizontal="left" wrapText="1"/>
    </xf>
    <xf numFmtId="0" fontId="43" fillId="0" borderId="28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27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vertical="center"/>
    </xf>
    <xf numFmtId="49" fontId="46" fillId="0" borderId="1" xfId="0" applyNumberFormat="1" applyFont="1" applyBorder="1" applyAlignment="1">
      <alignment horizontal="left" vertical="center" wrapText="1"/>
    </xf>
    <xf numFmtId="49" fontId="46" fillId="0" borderId="1" xfId="0" applyNumberFormat="1" applyFont="1" applyBorder="1" applyAlignment="1">
      <alignment vertical="center" wrapText="1"/>
    </xf>
    <xf numFmtId="0" fontId="43" fillId="0" borderId="30" xfId="0" applyFont="1" applyBorder="1" applyAlignment="1">
      <alignment vertical="center" wrapText="1"/>
    </xf>
    <xf numFmtId="0" fontId="48" fillId="0" borderId="29" xfId="0" applyFont="1" applyBorder="1" applyAlignment="1">
      <alignment vertical="center" wrapText="1"/>
    </xf>
    <xf numFmtId="0" fontId="43" fillId="0" borderId="31" xfId="0" applyFont="1" applyBorder="1" applyAlignment="1">
      <alignment vertical="center" wrapText="1"/>
    </xf>
    <xf numFmtId="0" fontId="43" fillId="0" borderId="1" xfId="0" applyFont="1" applyBorder="1" applyAlignment="1">
      <alignment vertical="top"/>
    </xf>
    <xf numFmtId="0" fontId="43" fillId="0" borderId="0" xfId="0" applyFont="1" applyAlignment="1">
      <alignment vertical="top"/>
    </xf>
    <xf numFmtId="0" fontId="43" fillId="0" borderId="24" xfId="0" applyFont="1" applyBorder="1" applyAlignment="1">
      <alignment horizontal="left" vertical="center"/>
    </xf>
    <xf numFmtId="0" fontId="43" fillId="0" borderId="25" xfId="0" applyFont="1" applyBorder="1" applyAlignment="1">
      <alignment horizontal="left" vertical="center"/>
    </xf>
    <xf numFmtId="0" fontId="43" fillId="0" borderId="26" xfId="0" applyFont="1" applyBorder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3" fillId="0" borderId="28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5" fillId="0" borderId="29" xfId="0" applyFont="1" applyBorder="1" applyAlignment="1">
      <alignment horizontal="center" vertical="center"/>
    </xf>
    <xf numFmtId="0" fontId="49" fillId="0" borderId="29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6" fillId="0" borderId="0" xfId="0" applyFont="1" applyAlignment="1">
      <alignment horizontal="left" vertical="center"/>
    </xf>
    <xf numFmtId="0" fontId="47" fillId="0" borderId="27" xfId="0" applyFont="1" applyBorder="1" applyAlignment="1">
      <alignment horizontal="left" vertical="center"/>
    </xf>
    <xf numFmtId="0" fontId="46" fillId="0" borderId="1" xfId="0" applyFont="1" applyFill="1" applyBorder="1" applyAlignment="1">
      <alignment horizontal="left" vertical="center"/>
    </xf>
    <xf numFmtId="0" fontId="46" fillId="0" borderId="1" xfId="0" applyFont="1" applyFill="1" applyBorder="1" applyAlignment="1">
      <alignment horizontal="center" vertical="center"/>
    </xf>
    <xf numFmtId="0" fontId="43" fillId="0" borderId="30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center" vertical="center" wrapText="1"/>
    </xf>
    <xf numFmtId="0" fontId="43" fillId="0" borderId="24" xfId="0" applyFont="1" applyBorder="1" applyAlignment="1">
      <alignment horizontal="left" vertical="center" wrapText="1"/>
    </xf>
    <xf numFmtId="0" fontId="43" fillId="0" borderId="25" xfId="0" applyFont="1" applyBorder="1" applyAlignment="1">
      <alignment horizontal="left" vertical="center" wrapText="1"/>
    </xf>
    <xf numFmtId="0" fontId="43" fillId="0" borderId="26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9" fillId="0" borderId="27" xfId="0" applyFont="1" applyBorder="1" applyAlignment="1">
      <alignment horizontal="left" vertical="center" wrapText="1"/>
    </xf>
    <xf numFmtId="0" fontId="49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/>
    </xf>
    <xf numFmtId="0" fontId="47" fillId="0" borderId="28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/>
    </xf>
    <xf numFmtId="0" fontId="47" fillId="0" borderId="30" xfId="0" applyFont="1" applyBorder="1" applyAlignment="1">
      <alignment horizontal="left" vertical="center" wrapText="1"/>
    </xf>
    <xf numFmtId="0" fontId="47" fillId="0" borderId="29" xfId="0" applyFont="1" applyBorder="1" applyAlignment="1">
      <alignment horizontal="left" vertical="center" wrapText="1"/>
    </xf>
    <xf numFmtId="0" fontId="47" fillId="0" borderId="3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top"/>
    </xf>
    <xf numFmtId="0" fontId="46" fillId="0" borderId="1" xfId="0" applyFont="1" applyBorder="1" applyAlignment="1">
      <alignment horizontal="center" vertical="top"/>
    </xf>
    <xf numFmtId="0" fontId="47" fillId="0" borderId="30" xfId="0" applyFont="1" applyBorder="1" applyAlignment="1">
      <alignment horizontal="left" vertical="center"/>
    </xf>
    <xf numFmtId="0" fontId="47" fillId="0" borderId="3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9" fillId="0" borderId="0" xfId="0" applyFont="1" applyAlignment="1">
      <alignment vertical="center"/>
    </xf>
    <xf numFmtId="0" fontId="45" fillId="0" borderId="1" xfId="0" applyFont="1" applyBorder="1" applyAlignment="1">
      <alignment vertical="center"/>
    </xf>
    <xf numFmtId="0" fontId="49" fillId="0" borderId="29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6" fillId="0" borderId="1" xfId="0" applyFont="1" applyBorder="1" applyAlignment="1">
      <alignment vertical="top"/>
    </xf>
    <xf numFmtId="49" fontId="46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5" fillId="0" borderId="29" xfId="0" applyFont="1" applyBorder="1" applyAlignment="1">
      <alignment horizontal="left"/>
    </xf>
    <xf numFmtId="0" fontId="49" fillId="0" borderId="29" xfId="0" applyFont="1" applyBorder="1" applyAlignment="1"/>
    <xf numFmtId="0" fontId="43" fillId="0" borderId="27" xfId="0" applyFont="1" applyBorder="1" applyAlignment="1">
      <alignment vertical="top"/>
    </xf>
    <xf numFmtId="0" fontId="43" fillId="0" borderId="28" xfId="0" applyFont="1" applyBorder="1" applyAlignment="1">
      <alignment vertical="top"/>
    </xf>
    <xf numFmtId="0" fontId="43" fillId="0" borderId="30" xfId="0" applyFont="1" applyBorder="1" applyAlignment="1">
      <alignment vertical="top"/>
    </xf>
    <xf numFmtId="0" fontId="43" fillId="0" borderId="29" xfId="0" applyFont="1" applyBorder="1" applyAlignment="1">
      <alignment vertical="top"/>
    </xf>
    <xf numFmtId="0" fontId="4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1/113106071" TargetMode="External" /><Relationship Id="rId2" Type="http://schemas.openxmlformats.org/officeDocument/2006/relationships/hyperlink" Target="https://podminky.urs.cz/item/CS_URS_2021_02/131251104" TargetMode="External" /><Relationship Id="rId3" Type="http://schemas.openxmlformats.org/officeDocument/2006/relationships/hyperlink" Target="https://podminky.urs.cz/item/CS_URS_2021_01/132251254" TargetMode="External" /><Relationship Id="rId4" Type="http://schemas.openxmlformats.org/officeDocument/2006/relationships/hyperlink" Target="https://podminky.urs.cz/item/CS_URS_2021_01/151101101" TargetMode="External" /><Relationship Id="rId5" Type="http://schemas.openxmlformats.org/officeDocument/2006/relationships/hyperlink" Target="https://podminky.urs.cz/item/CS_URS_2021_01/151101111" TargetMode="External" /><Relationship Id="rId6" Type="http://schemas.openxmlformats.org/officeDocument/2006/relationships/hyperlink" Target="https://podminky.urs.cz/item/CS_URS_2021_01/174151101" TargetMode="External" /><Relationship Id="rId7" Type="http://schemas.openxmlformats.org/officeDocument/2006/relationships/hyperlink" Target="https://podminky.urs.cz/item/CS_URS_2021_01/174151101" TargetMode="External" /><Relationship Id="rId8" Type="http://schemas.openxmlformats.org/officeDocument/2006/relationships/hyperlink" Target="https://podminky.urs.cz/item/CS_URS_2021_01/175151101" TargetMode="External" /><Relationship Id="rId9" Type="http://schemas.openxmlformats.org/officeDocument/2006/relationships/hyperlink" Target="https://podminky.urs.cz/item/CS_URS_2021_01/382411213" TargetMode="External" /><Relationship Id="rId10" Type="http://schemas.openxmlformats.org/officeDocument/2006/relationships/hyperlink" Target="https://podminky.urs.cz/item/CS_URS_2021_01/382411215" TargetMode="External" /><Relationship Id="rId11" Type="http://schemas.openxmlformats.org/officeDocument/2006/relationships/hyperlink" Target="https://podminky.urs.cz/item/CS_URS_2021_01/451572111" TargetMode="External" /><Relationship Id="rId12" Type="http://schemas.openxmlformats.org/officeDocument/2006/relationships/hyperlink" Target="https://podminky.urs.cz/item/CS_URS_2021_01/596211210" TargetMode="External" /><Relationship Id="rId13" Type="http://schemas.openxmlformats.org/officeDocument/2006/relationships/hyperlink" Target="https://podminky.urs.cz/item/CS_URS_2021_01/830311811" TargetMode="External" /><Relationship Id="rId14" Type="http://schemas.openxmlformats.org/officeDocument/2006/relationships/hyperlink" Target="https://podminky.urs.cz/item/CS_URS_2021_01/837272221" TargetMode="External" /><Relationship Id="rId15" Type="http://schemas.openxmlformats.org/officeDocument/2006/relationships/hyperlink" Target="https://podminky.urs.cz/item/CS_URS_2021_01/837312221" TargetMode="External" /><Relationship Id="rId16" Type="http://schemas.openxmlformats.org/officeDocument/2006/relationships/hyperlink" Target="https://podminky.urs.cz/item/CS_URS_2021_01/871211211" TargetMode="External" /><Relationship Id="rId17" Type="http://schemas.openxmlformats.org/officeDocument/2006/relationships/hyperlink" Target="https://podminky.urs.cz/item/CS_URS_2021_01/871265211" TargetMode="External" /><Relationship Id="rId18" Type="http://schemas.openxmlformats.org/officeDocument/2006/relationships/hyperlink" Target="https://podminky.urs.cz/item/CS_URS_2021_01/871315221" TargetMode="External" /><Relationship Id="rId19" Type="http://schemas.openxmlformats.org/officeDocument/2006/relationships/hyperlink" Target="https://podminky.urs.cz/item/CS_URS_2021_01/871355221" TargetMode="External" /><Relationship Id="rId20" Type="http://schemas.openxmlformats.org/officeDocument/2006/relationships/hyperlink" Target="https://podminky.urs.cz/item/CS_URS_2021_01/877265271" TargetMode="External" /><Relationship Id="rId21" Type="http://schemas.openxmlformats.org/officeDocument/2006/relationships/hyperlink" Target="https://podminky.urs.cz/item/CS_URS_2021_01/890311811" TargetMode="External" /><Relationship Id="rId22" Type="http://schemas.openxmlformats.org/officeDocument/2006/relationships/hyperlink" Target="https://podminky.urs.cz/item/CS_URS_2021_01/892351111" TargetMode="External" /><Relationship Id="rId23" Type="http://schemas.openxmlformats.org/officeDocument/2006/relationships/hyperlink" Target="https://podminky.urs.cz/item/CS_URS_2021_01/894411311" TargetMode="External" /><Relationship Id="rId24" Type="http://schemas.openxmlformats.org/officeDocument/2006/relationships/hyperlink" Target="https://podminky.urs.cz/item/CS_URS_2021_01/894412411" TargetMode="External" /><Relationship Id="rId25" Type="http://schemas.openxmlformats.org/officeDocument/2006/relationships/hyperlink" Target="https://podminky.urs.cz/item/CS_URS_2021_01/894414111" TargetMode="External" /><Relationship Id="rId26" Type="http://schemas.openxmlformats.org/officeDocument/2006/relationships/hyperlink" Target="https://podminky.urs.cz/item/CS_URS_2021_01/894811133" TargetMode="External" /><Relationship Id="rId27" Type="http://schemas.openxmlformats.org/officeDocument/2006/relationships/hyperlink" Target="https://podminky.urs.cz/item/CS_URS_2021_01/899304111" TargetMode="External" /><Relationship Id="rId28" Type="http://schemas.openxmlformats.org/officeDocument/2006/relationships/hyperlink" Target="https://podminky.urs.cz/item/CS_URS_2021_01/899501221" TargetMode="External" /><Relationship Id="rId29" Type="http://schemas.openxmlformats.org/officeDocument/2006/relationships/hyperlink" Target="https://podminky.urs.cz/item/CS_URS_2021_01/899722113" TargetMode="External" /><Relationship Id="rId30" Type="http://schemas.openxmlformats.org/officeDocument/2006/relationships/hyperlink" Target="https://podminky.urs.cz/item/CS_URS_2021_01/977151126" TargetMode="External" /><Relationship Id="rId31" Type="http://schemas.openxmlformats.org/officeDocument/2006/relationships/hyperlink" Target="https://podminky.urs.cz/item/CS_URS_2021_01/979051121" TargetMode="External" /><Relationship Id="rId32" Type="http://schemas.openxmlformats.org/officeDocument/2006/relationships/hyperlink" Target="https://podminky.urs.cz/item/CS_URS_2021_01/997013501" TargetMode="External" /><Relationship Id="rId33" Type="http://schemas.openxmlformats.org/officeDocument/2006/relationships/hyperlink" Target="https://podminky.urs.cz/item/CS_URS_2021_01/997013509" TargetMode="External" /><Relationship Id="rId34" Type="http://schemas.openxmlformats.org/officeDocument/2006/relationships/hyperlink" Target="https://podminky.urs.cz/item/CS_URS_2021_01/998276101" TargetMode="External" /><Relationship Id="rId35" Type="http://schemas.openxmlformats.org/officeDocument/2006/relationships/hyperlink" Target="https://podminky.urs.cz/item/CS_URS_2021_01/721211431" TargetMode="External" /><Relationship Id="rId36" Type="http://schemas.openxmlformats.org/officeDocument/2006/relationships/hyperlink" Target="https://podminky.urs.cz/item/CS_URS_2021_01/721242804" TargetMode="External" /><Relationship Id="rId3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31251104" TargetMode="External" /><Relationship Id="rId2" Type="http://schemas.openxmlformats.org/officeDocument/2006/relationships/hyperlink" Target="https://podminky.urs.cz/item/CS_URS_2021_02/174151101" TargetMode="External" /><Relationship Id="rId3" Type="http://schemas.openxmlformats.org/officeDocument/2006/relationships/hyperlink" Target="https://podminky.urs.cz/item/CS_URS_2021_02/212755214" TargetMode="External" /><Relationship Id="rId4" Type="http://schemas.openxmlformats.org/officeDocument/2006/relationships/hyperlink" Target="https://podminky.urs.cz/item/CS_URS_2021_02/225311114" TargetMode="External" /><Relationship Id="rId5" Type="http://schemas.openxmlformats.org/officeDocument/2006/relationships/hyperlink" Target="https://podminky.urs.cz/item/CS_URS_2021_02/271572211" TargetMode="External" /><Relationship Id="rId6" Type="http://schemas.openxmlformats.org/officeDocument/2006/relationships/hyperlink" Target="https://podminky.urs.cz/item/CS_URS_2021_02/273313611" TargetMode="External" /><Relationship Id="rId7" Type="http://schemas.openxmlformats.org/officeDocument/2006/relationships/hyperlink" Target="https://podminky.urs.cz/item/CS_URS_2021_02/273313811" TargetMode="External" /><Relationship Id="rId8" Type="http://schemas.openxmlformats.org/officeDocument/2006/relationships/hyperlink" Target="https://podminky.urs.cz/item/CS_URS_2021_02/273321311" TargetMode="External" /><Relationship Id="rId9" Type="http://schemas.openxmlformats.org/officeDocument/2006/relationships/hyperlink" Target="https://podminky.urs.cz/item/CS_URS_2021_02/273321511" TargetMode="External" /><Relationship Id="rId10" Type="http://schemas.openxmlformats.org/officeDocument/2006/relationships/hyperlink" Target="https://podminky.urs.cz/item/CS_URS_2021_02/274321411" TargetMode="External" /><Relationship Id="rId11" Type="http://schemas.openxmlformats.org/officeDocument/2006/relationships/hyperlink" Target="https://podminky.urs.cz/item/CS_URS_2021_02/274351121" TargetMode="External" /><Relationship Id="rId12" Type="http://schemas.openxmlformats.org/officeDocument/2006/relationships/hyperlink" Target="https://podminky.urs.cz/item/CS_URS_2021_02/274351122" TargetMode="External" /><Relationship Id="rId13" Type="http://schemas.openxmlformats.org/officeDocument/2006/relationships/hyperlink" Target="https://podminky.urs.cz/item/CS_URS_2021_02/274361821" TargetMode="External" /><Relationship Id="rId14" Type="http://schemas.openxmlformats.org/officeDocument/2006/relationships/hyperlink" Target="https://podminky.urs.cz/item/CS_URS_2021_02/275313711" TargetMode="External" /><Relationship Id="rId15" Type="http://schemas.openxmlformats.org/officeDocument/2006/relationships/hyperlink" Target="https://podminky.urs.cz/item/CS_URS_2021_02/279113153" TargetMode="External" /><Relationship Id="rId16" Type="http://schemas.openxmlformats.org/officeDocument/2006/relationships/hyperlink" Target="https://podminky.urs.cz/item/CS_URS_2021_02/279321347" TargetMode="External" /><Relationship Id="rId17" Type="http://schemas.openxmlformats.org/officeDocument/2006/relationships/hyperlink" Target="https://podminky.urs.cz/item/CS_URS_2021_02/279351121" TargetMode="External" /><Relationship Id="rId18" Type="http://schemas.openxmlformats.org/officeDocument/2006/relationships/hyperlink" Target="https://podminky.urs.cz/item/CS_URS_2021_02/279351122" TargetMode="External" /><Relationship Id="rId19" Type="http://schemas.openxmlformats.org/officeDocument/2006/relationships/hyperlink" Target="https://podminky.urs.cz/item/CS_URS_2021_02/279361821" TargetMode="External" /><Relationship Id="rId20" Type="http://schemas.openxmlformats.org/officeDocument/2006/relationships/hyperlink" Target="https://podminky.urs.cz/item/CS_URS_2021_02/279362021" TargetMode="External" /><Relationship Id="rId21" Type="http://schemas.openxmlformats.org/officeDocument/2006/relationships/hyperlink" Target="https://podminky.urs.cz/item/CS_URS_2021_02/282602112" TargetMode="External" /><Relationship Id="rId22" Type="http://schemas.openxmlformats.org/officeDocument/2006/relationships/hyperlink" Target="https://podminky.urs.cz/item/CS_URS_2021_02/283111112" TargetMode="External" /><Relationship Id="rId23" Type="http://schemas.openxmlformats.org/officeDocument/2006/relationships/hyperlink" Target="https://podminky.urs.cz/item/CS_URS_2021_02/631311126" TargetMode="External" /><Relationship Id="rId24" Type="http://schemas.openxmlformats.org/officeDocument/2006/relationships/hyperlink" Target="https://podminky.urs.cz/item/CS_URS_2021_02/977151113" TargetMode="External" /><Relationship Id="rId25" Type="http://schemas.openxmlformats.org/officeDocument/2006/relationships/hyperlink" Target="https://podminky.urs.cz/item/CS_URS_2021_02/977151116" TargetMode="External" /><Relationship Id="rId26" Type="http://schemas.openxmlformats.org/officeDocument/2006/relationships/hyperlink" Target="https://podminky.urs.cz/item/CS_URS_2021_02/998011001" TargetMode="External" /><Relationship Id="rId27" Type="http://schemas.openxmlformats.org/officeDocument/2006/relationships/hyperlink" Target="https://podminky.urs.cz/item/CS_URS_2021_02/767995115" TargetMode="External" /><Relationship Id="rId28" Type="http://schemas.openxmlformats.org/officeDocument/2006/relationships/hyperlink" Target="https://podminky.urs.cz/item/CS_URS_2021_02/998767101" TargetMode="External" /><Relationship Id="rId29" Type="http://schemas.openxmlformats.org/officeDocument/2006/relationships/hyperlink" Target="https://podminky.urs.cz/item/CS_URS_2021_02/781121011" TargetMode="External" /><Relationship Id="rId30" Type="http://schemas.openxmlformats.org/officeDocument/2006/relationships/hyperlink" Target="https://podminky.urs.cz/item/CS_URS_2021_02/781495185" TargetMode="External" /><Relationship Id="rId31" Type="http://schemas.openxmlformats.org/officeDocument/2006/relationships/hyperlink" Target="https://podminky.urs.cz/item/CS_URS_2021_02/781774112" TargetMode="External" /><Relationship Id="rId32" Type="http://schemas.openxmlformats.org/officeDocument/2006/relationships/hyperlink" Target="https://podminky.urs.cz/item/CS_URS_2021_02/998781101" TargetMode="External" /><Relationship Id="rId33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1/132251254" TargetMode="External" /><Relationship Id="rId2" Type="http://schemas.openxmlformats.org/officeDocument/2006/relationships/hyperlink" Target="https://podminky.urs.cz/item/CS_URS_2021_01/174151101" TargetMode="External" /><Relationship Id="rId3" Type="http://schemas.openxmlformats.org/officeDocument/2006/relationships/hyperlink" Target="https://podminky.urs.cz/item/CS_URS_2021_01/175151101" TargetMode="External" /><Relationship Id="rId4" Type="http://schemas.openxmlformats.org/officeDocument/2006/relationships/hyperlink" Target="https://podminky.urs.cz/item/CS_URS_2021_01/451572111" TargetMode="External" /><Relationship Id="rId5" Type="http://schemas.openxmlformats.org/officeDocument/2006/relationships/hyperlink" Target="https://podminky.urs.cz/item/CS_URS_2021_01/871161211" TargetMode="External" /><Relationship Id="rId6" Type="http://schemas.openxmlformats.org/officeDocument/2006/relationships/hyperlink" Target="https://podminky.urs.cz/item/CS_URS_2021_01/871171211" TargetMode="External" /><Relationship Id="rId7" Type="http://schemas.openxmlformats.org/officeDocument/2006/relationships/hyperlink" Target="https://podminky.urs.cz/item/CS_URS_2021_01/871265211" TargetMode="External" /><Relationship Id="rId8" Type="http://schemas.openxmlformats.org/officeDocument/2006/relationships/hyperlink" Target="https://podminky.urs.cz/item/CS_URS_2021_01/892241111" TargetMode="External" /><Relationship Id="rId9" Type="http://schemas.openxmlformats.org/officeDocument/2006/relationships/hyperlink" Target="https://podminky.urs.cz/item/CS_URS_2021_01/899721111" TargetMode="External" /><Relationship Id="rId10" Type="http://schemas.openxmlformats.org/officeDocument/2006/relationships/hyperlink" Target="https://podminky.urs.cz/item/CS_URS_2021_01/899722113" TargetMode="External" /><Relationship Id="rId11" Type="http://schemas.openxmlformats.org/officeDocument/2006/relationships/hyperlink" Target="https://podminky.urs.cz/item/CS_URS_2021_01/977151114" TargetMode="External" /><Relationship Id="rId12" Type="http://schemas.openxmlformats.org/officeDocument/2006/relationships/hyperlink" Target="https://podminky.urs.cz/item/CS_URS_2021_01/998276101" TargetMode="External" /><Relationship Id="rId13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11251101" TargetMode="External" /><Relationship Id="rId2" Type="http://schemas.openxmlformats.org/officeDocument/2006/relationships/hyperlink" Target="https://podminky.urs.cz/item/CS_URS_2021_02/112101121" TargetMode="External" /><Relationship Id="rId3" Type="http://schemas.openxmlformats.org/officeDocument/2006/relationships/hyperlink" Target="https://podminky.urs.cz/item/CS_URS_2021_02/112251101" TargetMode="External" /><Relationship Id="rId4" Type="http://schemas.openxmlformats.org/officeDocument/2006/relationships/hyperlink" Target="https://podminky.urs.cz/item/CS_URS_2021_02/113106134" TargetMode="External" /><Relationship Id="rId5" Type="http://schemas.openxmlformats.org/officeDocument/2006/relationships/hyperlink" Target="https://podminky.urs.cz/item/CS_URS_2021_02/113107211" TargetMode="External" /><Relationship Id="rId6" Type="http://schemas.openxmlformats.org/officeDocument/2006/relationships/hyperlink" Target="https://podminky.urs.cz/item/CS_URS_2021_02/113107222" TargetMode="External" /><Relationship Id="rId7" Type="http://schemas.openxmlformats.org/officeDocument/2006/relationships/hyperlink" Target="https://podminky.urs.cz/item/CS_URS_2021_02/113107312" TargetMode="External" /><Relationship Id="rId8" Type="http://schemas.openxmlformats.org/officeDocument/2006/relationships/hyperlink" Target="https://podminky.urs.cz/item/CS_URS_2021_02/113107322" TargetMode="External" /><Relationship Id="rId9" Type="http://schemas.openxmlformats.org/officeDocument/2006/relationships/hyperlink" Target="https://podminky.urs.cz/item/CS_URS_2021_02/113107343" TargetMode="External" /><Relationship Id="rId10" Type="http://schemas.openxmlformats.org/officeDocument/2006/relationships/hyperlink" Target="https://podminky.urs.cz/item/CS_URS_2021_02/113202111" TargetMode="External" /><Relationship Id="rId11" Type="http://schemas.openxmlformats.org/officeDocument/2006/relationships/hyperlink" Target="https://podminky.urs.cz/item/CS_URS_2021_02/113204111" TargetMode="External" /><Relationship Id="rId12" Type="http://schemas.openxmlformats.org/officeDocument/2006/relationships/hyperlink" Target="https://podminky.urs.cz/item/CS_URS_2021_02/122252204" TargetMode="External" /><Relationship Id="rId13" Type="http://schemas.openxmlformats.org/officeDocument/2006/relationships/hyperlink" Target="https://podminky.urs.cz/item/CS_URS_2021_02/132151102" TargetMode="External" /><Relationship Id="rId14" Type="http://schemas.openxmlformats.org/officeDocument/2006/relationships/hyperlink" Target="https://podminky.urs.cz/item/CS_URS_2021_02/162201405" TargetMode="External" /><Relationship Id="rId15" Type="http://schemas.openxmlformats.org/officeDocument/2006/relationships/hyperlink" Target="https://podminky.urs.cz/item/CS_URS_2021_02/162201415" TargetMode="External" /><Relationship Id="rId16" Type="http://schemas.openxmlformats.org/officeDocument/2006/relationships/hyperlink" Target="https://podminky.urs.cz/item/CS_URS_2021_02/162201421" TargetMode="External" /><Relationship Id="rId17" Type="http://schemas.openxmlformats.org/officeDocument/2006/relationships/hyperlink" Target="https://podminky.urs.cz/item/CS_URS_2021_02/162301501" TargetMode="External" /><Relationship Id="rId18" Type="http://schemas.openxmlformats.org/officeDocument/2006/relationships/hyperlink" Target="https://podminky.urs.cz/item/CS_URS_2021_02/162301941" TargetMode="External" /><Relationship Id="rId19" Type="http://schemas.openxmlformats.org/officeDocument/2006/relationships/hyperlink" Target="https://podminky.urs.cz/item/CS_URS_2021_02/162301951" TargetMode="External" /><Relationship Id="rId20" Type="http://schemas.openxmlformats.org/officeDocument/2006/relationships/hyperlink" Target="https://podminky.urs.cz/item/CS_URS_2021_02/162301971" TargetMode="External" /><Relationship Id="rId21" Type="http://schemas.openxmlformats.org/officeDocument/2006/relationships/hyperlink" Target="https://podminky.urs.cz/item/CS_URS_2021_02/162301981" TargetMode="External" /><Relationship Id="rId22" Type="http://schemas.openxmlformats.org/officeDocument/2006/relationships/hyperlink" Target="https://podminky.urs.cz/item/CS_URS_2021_02/162751117" TargetMode="External" /><Relationship Id="rId23" Type="http://schemas.openxmlformats.org/officeDocument/2006/relationships/hyperlink" Target="https://podminky.urs.cz/item/CS_URS_2021_02/167151101" TargetMode="External" /><Relationship Id="rId24" Type="http://schemas.openxmlformats.org/officeDocument/2006/relationships/hyperlink" Target="https://podminky.urs.cz/item/CS_URS_2021_02/175151101" TargetMode="External" /><Relationship Id="rId25" Type="http://schemas.openxmlformats.org/officeDocument/2006/relationships/hyperlink" Target="https://podminky.urs.cz/item/CS_URS_2021_02/181111111" TargetMode="External" /><Relationship Id="rId26" Type="http://schemas.openxmlformats.org/officeDocument/2006/relationships/hyperlink" Target="https://podminky.urs.cz/item/CS_URS_2021_02/181311103" TargetMode="External" /><Relationship Id="rId27" Type="http://schemas.openxmlformats.org/officeDocument/2006/relationships/hyperlink" Target="https://podminky.urs.cz/item/CS_URS_2021_02/181951112" TargetMode="External" /><Relationship Id="rId28" Type="http://schemas.openxmlformats.org/officeDocument/2006/relationships/hyperlink" Target="https://podminky.urs.cz/item/CS_URS_2021_02/184102110" TargetMode="External" /><Relationship Id="rId29" Type="http://schemas.openxmlformats.org/officeDocument/2006/relationships/hyperlink" Target="https://podminky.urs.cz/item/CS_URS_2021_02/184911421" TargetMode="External" /><Relationship Id="rId30" Type="http://schemas.openxmlformats.org/officeDocument/2006/relationships/hyperlink" Target="https://podminky.urs.cz/item/CS_URS_2021_02/271532212" TargetMode="External" /><Relationship Id="rId31" Type="http://schemas.openxmlformats.org/officeDocument/2006/relationships/hyperlink" Target="https://podminky.urs.cz/item/CS_URS_2021_02/272313611" TargetMode="External" /><Relationship Id="rId32" Type="http://schemas.openxmlformats.org/officeDocument/2006/relationships/hyperlink" Target="https://podminky.urs.cz/item/CS_URS_2021_02/434191423" TargetMode="External" /><Relationship Id="rId33" Type="http://schemas.openxmlformats.org/officeDocument/2006/relationships/hyperlink" Target="https://podminky.urs.cz/item/CS_URS_2021_02/451577777" TargetMode="External" /><Relationship Id="rId34" Type="http://schemas.openxmlformats.org/officeDocument/2006/relationships/hyperlink" Target="https://podminky.urs.cz/item/CS_URS_2021_02/564861111" TargetMode="External" /><Relationship Id="rId35" Type="http://schemas.openxmlformats.org/officeDocument/2006/relationships/hyperlink" Target="https://podminky.urs.cz/item/CS_URS_2021_02/564861113" TargetMode="External" /><Relationship Id="rId36" Type="http://schemas.openxmlformats.org/officeDocument/2006/relationships/hyperlink" Target="https://podminky.urs.cz/item/CS_URS_2021_02/564952111" TargetMode="External" /><Relationship Id="rId37" Type="http://schemas.openxmlformats.org/officeDocument/2006/relationships/hyperlink" Target="https://podminky.urs.cz/item/CS_URS_2021_02/565165101" TargetMode="External" /><Relationship Id="rId38" Type="http://schemas.openxmlformats.org/officeDocument/2006/relationships/hyperlink" Target="https://podminky.urs.cz/item/CS_URS_2021_02/573191111" TargetMode="External" /><Relationship Id="rId39" Type="http://schemas.openxmlformats.org/officeDocument/2006/relationships/hyperlink" Target="https://podminky.urs.cz/item/CS_URS_2021_02/573231108" TargetMode="External" /><Relationship Id="rId40" Type="http://schemas.openxmlformats.org/officeDocument/2006/relationships/hyperlink" Target="https://podminky.urs.cz/item/CS_URS_2021_02/577134111" TargetMode="External" /><Relationship Id="rId41" Type="http://schemas.openxmlformats.org/officeDocument/2006/relationships/hyperlink" Target="https://podminky.urs.cz/item/CS_URS_2021_02/591211111" TargetMode="External" /><Relationship Id="rId42" Type="http://schemas.openxmlformats.org/officeDocument/2006/relationships/hyperlink" Target="https://podminky.urs.cz/item/CS_URS_2021_02/591411111" TargetMode="External" /><Relationship Id="rId43" Type="http://schemas.openxmlformats.org/officeDocument/2006/relationships/hyperlink" Target="https://podminky.urs.cz/item/CS_URS_2021_02/596211110" TargetMode="External" /><Relationship Id="rId44" Type="http://schemas.openxmlformats.org/officeDocument/2006/relationships/hyperlink" Target="https://podminky.urs.cz/item/CS_URS_2021_02/596811311" TargetMode="External" /><Relationship Id="rId45" Type="http://schemas.openxmlformats.org/officeDocument/2006/relationships/hyperlink" Target="https://podminky.urs.cz/item/CS_URS_2021_02/895941111" TargetMode="External" /><Relationship Id="rId46" Type="http://schemas.openxmlformats.org/officeDocument/2006/relationships/hyperlink" Target="https://podminky.urs.cz/item/CS_URS_2021_02/899204112" TargetMode="External" /><Relationship Id="rId47" Type="http://schemas.openxmlformats.org/officeDocument/2006/relationships/hyperlink" Target="https://podminky.urs.cz/item/CS_URS_2021_02/915211112" TargetMode="External" /><Relationship Id="rId48" Type="http://schemas.openxmlformats.org/officeDocument/2006/relationships/hyperlink" Target="https://podminky.urs.cz/item/CS_URS_2021_02/915231112" TargetMode="External" /><Relationship Id="rId49" Type="http://schemas.openxmlformats.org/officeDocument/2006/relationships/hyperlink" Target="https://podminky.urs.cz/item/CS_URS_2021_02/915611111" TargetMode="External" /><Relationship Id="rId50" Type="http://schemas.openxmlformats.org/officeDocument/2006/relationships/hyperlink" Target="https://podminky.urs.cz/item/CS_URS_2021_02/915621111" TargetMode="External" /><Relationship Id="rId51" Type="http://schemas.openxmlformats.org/officeDocument/2006/relationships/hyperlink" Target="https://podminky.urs.cz/item/CS_URS_2021_02/916241113" TargetMode="External" /><Relationship Id="rId52" Type="http://schemas.openxmlformats.org/officeDocument/2006/relationships/hyperlink" Target="https://podminky.urs.cz/item/CS_URS_2021_02/916241213" TargetMode="External" /><Relationship Id="rId53" Type="http://schemas.openxmlformats.org/officeDocument/2006/relationships/hyperlink" Target="https://podminky.urs.cz/item/CS_URS_2021_02/919731123" TargetMode="External" /><Relationship Id="rId54" Type="http://schemas.openxmlformats.org/officeDocument/2006/relationships/hyperlink" Target="https://podminky.urs.cz/item/CS_URS_2021_02/919735113" TargetMode="External" /><Relationship Id="rId55" Type="http://schemas.openxmlformats.org/officeDocument/2006/relationships/hyperlink" Target="https://podminky.urs.cz/item/CS_URS_2021_02/936104211" TargetMode="External" /><Relationship Id="rId56" Type="http://schemas.openxmlformats.org/officeDocument/2006/relationships/hyperlink" Target="https://podminky.urs.cz/item/CS_URS_2021_02/936124113" TargetMode="External" /><Relationship Id="rId57" Type="http://schemas.openxmlformats.org/officeDocument/2006/relationships/hyperlink" Target="https://podminky.urs.cz/item/CS_URS_2021_02/961044111" TargetMode="External" /><Relationship Id="rId58" Type="http://schemas.openxmlformats.org/officeDocument/2006/relationships/hyperlink" Target="https://podminky.urs.cz/item/CS_URS_2021_02/962042334" TargetMode="External" /><Relationship Id="rId59" Type="http://schemas.openxmlformats.org/officeDocument/2006/relationships/hyperlink" Target="https://podminky.urs.cz/item/CS_URS_2021_02/963022819" TargetMode="External" /><Relationship Id="rId60" Type="http://schemas.openxmlformats.org/officeDocument/2006/relationships/hyperlink" Target="https://podminky.urs.cz/item/CS_URS_2021_02/966008221" TargetMode="External" /><Relationship Id="rId61" Type="http://schemas.openxmlformats.org/officeDocument/2006/relationships/hyperlink" Target="https://podminky.urs.cz/item/CS_URS_2021_02/979054451" TargetMode="External" /><Relationship Id="rId62" Type="http://schemas.openxmlformats.org/officeDocument/2006/relationships/hyperlink" Target="https://podminky.urs.cz/item/CS_URS_2021_02/997221551" TargetMode="External" /><Relationship Id="rId63" Type="http://schemas.openxmlformats.org/officeDocument/2006/relationships/hyperlink" Target="https://podminky.urs.cz/item/CS_URS_2021_02/997221559" TargetMode="External" /><Relationship Id="rId64" Type="http://schemas.openxmlformats.org/officeDocument/2006/relationships/hyperlink" Target="https://podminky.urs.cz/item/CS_URS_2021_02/997221561" TargetMode="External" /><Relationship Id="rId65" Type="http://schemas.openxmlformats.org/officeDocument/2006/relationships/hyperlink" Target="https://podminky.urs.cz/item/CS_URS_2021_02/997221569" TargetMode="External" /><Relationship Id="rId66" Type="http://schemas.openxmlformats.org/officeDocument/2006/relationships/hyperlink" Target="https://podminky.urs.cz/item/CS_URS_2021_01/997221861" TargetMode="External" /><Relationship Id="rId67" Type="http://schemas.openxmlformats.org/officeDocument/2006/relationships/hyperlink" Target="https://podminky.urs.cz/item/CS_URS_2021_01/997221873" TargetMode="External" /><Relationship Id="rId68" Type="http://schemas.openxmlformats.org/officeDocument/2006/relationships/hyperlink" Target="https://podminky.urs.cz/item/CS_URS_2021_02/997221875" TargetMode="External" /><Relationship Id="rId69" Type="http://schemas.openxmlformats.org/officeDocument/2006/relationships/hyperlink" Target="https://podminky.urs.cz/item/CS_URS_2021_02/998223011" TargetMode="External" /><Relationship Id="rId70" Type="http://schemas.openxmlformats.org/officeDocument/2006/relationships/hyperlink" Target="https://podminky.urs.cz/item/CS_URS_2021_02/767163221" TargetMode="External" /><Relationship Id="rId71" Type="http://schemas.openxmlformats.org/officeDocument/2006/relationships/hyperlink" Target="https://podminky.urs.cz/item/CS_URS_2021_02/767531111" TargetMode="External" /><Relationship Id="rId72" Type="http://schemas.openxmlformats.org/officeDocument/2006/relationships/hyperlink" Target="https://podminky.urs.cz/item/CS_URS_2021_02/767531121" TargetMode="External" /><Relationship Id="rId73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051303000" TargetMode="External" /><Relationship Id="rId2" Type="http://schemas.openxmlformats.org/officeDocument/2006/relationships/hyperlink" Target="https://podminky.urs.cz/item/CS_URS_2021_02/012203000" TargetMode="External" /><Relationship Id="rId3" Type="http://schemas.openxmlformats.org/officeDocument/2006/relationships/hyperlink" Target="https://podminky.urs.cz/item/CS_URS_2021_02/012303000" TargetMode="External" /><Relationship Id="rId4" Type="http://schemas.openxmlformats.org/officeDocument/2006/relationships/hyperlink" Target="https://podminky.urs.cz/item/CS_URS_2021_02/0132030R" TargetMode="External" /><Relationship Id="rId5" Type="http://schemas.openxmlformats.org/officeDocument/2006/relationships/hyperlink" Target="https://podminky.urs.cz/item/CS_URS_2021_02/013254000" TargetMode="External" /><Relationship Id="rId6" Type="http://schemas.openxmlformats.org/officeDocument/2006/relationships/hyperlink" Target="https://podminky.urs.cz/item/CS_URS_2021_02/013294000" TargetMode="External" /><Relationship Id="rId7" Type="http://schemas.openxmlformats.org/officeDocument/2006/relationships/hyperlink" Target="https://podminky.urs.cz/item/CS_URS_2021_02/032903000" TargetMode="External" /><Relationship Id="rId8" Type="http://schemas.openxmlformats.org/officeDocument/2006/relationships/hyperlink" Target="https://podminky.urs.cz/item/CS_URS_2021_02/0341030R1" TargetMode="External" /><Relationship Id="rId9" Type="http://schemas.openxmlformats.org/officeDocument/2006/relationships/hyperlink" Target="https://podminky.urs.cz/item/CS_URS_2021_02/0341030R2" TargetMode="External" /><Relationship Id="rId10" Type="http://schemas.openxmlformats.org/officeDocument/2006/relationships/hyperlink" Target="https://podminky.urs.cz/item/CS_URS_2021_02/0341030R3" TargetMode="External" /><Relationship Id="rId11" Type="http://schemas.openxmlformats.org/officeDocument/2006/relationships/hyperlink" Target="https://podminky.urs.cz/item/CS_URS_2021_02/03420300R1" TargetMode="External" /><Relationship Id="rId12" Type="http://schemas.openxmlformats.org/officeDocument/2006/relationships/hyperlink" Target="https://podminky.urs.cz/item/CS_URS_2021_02/042903000" TargetMode="External" /><Relationship Id="rId13" Type="http://schemas.openxmlformats.org/officeDocument/2006/relationships/hyperlink" Target="https://podminky.urs.cz/item/CS_URS_2021_02/0429030R1" TargetMode="External" /><Relationship Id="rId14" Type="http://schemas.openxmlformats.org/officeDocument/2006/relationships/hyperlink" Target="https://podminky.urs.cz/item/CS_URS_2021_02/0429030R2" TargetMode="External" /><Relationship Id="rId15" Type="http://schemas.openxmlformats.org/officeDocument/2006/relationships/hyperlink" Target="https://podminky.urs.cz/item/CS_URS_2021_02/045203000" TargetMode="External" /><Relationship Id="rId16" Type="http://schemas.openxmlformats.org/officeDocument/2006/relationships/hyperlink" Target="https://podminky.urs.cz/item/CS_URS_2021_02/045303000" TargetMode="External" /><Relationship Id="rId17" Type="http://schemas.openxmlformats.org/officeDocument/2006/relationships/hyperlink" Target="https://podminky.urs.cz/item/CS_URS_2021_02/049303000" TargetMode="External" /><Relationship Id="rId18" Type="http://schemas.openxmlformats.org/officeDocument/2006/relationships/hyperlink" Target="https://podminky.urs.cz/item/CS_URS_2021_02/071203000" TargetMode="External" /><Relationship Id="rId19" Type="http://schemas.openxmlformats.org/officeDocument/2006/relationships/hyperlink" Target="https://podminky.urs.cz/item/CS_URS_2021_02/0910030R1" TargetMode="External" /><Relationship Id="rId20" Type="http://schemas.openxmlformats.org/officeDocument/2006/relationships/hyperlink" Target="https://podminky.urs.cz/item/CS_URS_2021_02/0910030R2" TargetMode="External" /><Relationship Id="rId21" Type="http://schemas.openxmlformats.org/officeDocument/2006/relationships/hyperlink" Target="https://podminky.urs.cz/item/CS_URS_2021_02/0910030R3" TargetMode="External" /><Relationship Id="rId22" Type="http://schemas.openxmlformats.org/officeDocument/2006/relationships/hyperlink" Target="https://podminky.urs.cz/item/CS_URS_2021_02/0910030R4" TargetMode="External" /><Relationship Id="rId23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33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35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33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37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39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40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41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42</v>
      </c>
      <c r="E29" s="47"/>
      <c r="F29" s="32" t="s">
        <v>43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44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45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46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47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48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49</v>
      </c>
      <c r="U35" s="54"/>
      <c r="V35" s="54"/>
      <c r="W35" s="54"/>
      <c r="X35" s="56" t="s">
        <v>50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51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20210608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Rekonstrukce č.p. 2983 U Synagogy - venkovní úpravy a IS SO02-SO04 rev1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Č. Lípa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18. 10. 2021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Město Č. Lípa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31</v>
      </c>
      <c r="AJ49" s="40"/>
      <c r="AK49" s="40"/>
      <c r="AL49" s="40"/>
      <c r="AM49" s="73" t="str">
        <f>IF(E17="","",E17)</f>
        <v xml:space="preserve"> </v>
      </c>
      <c r="AN49" s="64"/>
      <c r="AO49" s="64"/>
      <c r="AP49" s="64"/>
      <c r="AQ49" s="40"/>
      <c r="AR49" s="44"/>
      <c r="AS49" s="74" t="s">
        <v>52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29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34</v>
      </c>
      <c r="AJ50" s="40"/>
      <c r="AK50" s="40"/>
      <c r="AL50" s="40"/>
      <c r="AM50" s="73" t="str">
        <f>IF(E20="","",E20)</f>
        <v>J. Nešněra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53</v>
      </c>
      <c r="D52" s="87"/>
      <c r="E52" s="87"/>
      <c r="F52" s="87"/>
      <c r="G52" s="87"/>
      <c r="H52" s="88"/>
      <c r="I52" s="89" t="s">
        <v>54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55</v>
      </c>
      <c r="AH52" s="87"/>
      <c r="AI52" s="87"/>
      <c r="AJ52" s="87"/>
      <c r="AK52" s="87"/>
      <c r="AL52" s="87"/>
      <c r="AM52" s="87"/>
      <c r="AN52" s="89" t="s">
        <v>56</v>
      </c>
      <c r="AO52" s="87"/>
      <c r="AP52" s="87"/>
      <c r="AQ52" s="91" t="s">
        <v>57</v>
      </c>
      <c r="AR52" s="44"/>
      <c r="AS52" s="92" t="s">
        <v>58</v>
      </c>
      <c r="AT52" s="93" t="s">
        <v>59</v>
      </c>
      <c r="AU52" s="93" t="s">
        <v>60</v>
      </c>
      <c r="AV52" s="93" t="s">
        <v>61</v>
      </c>
      <c r="AW52" s="93" t="s">
        <v>62</v>
      </c>
      <c r="AX52" s="93" t="s">
        <v>63</v>
      </c>
      <c r="AY52" s="93" t="s">
        <v>64</v>
      </c>
      <c r="AZ52" s="93" t="s">
        <v>65</v>
      </c>
      <c r="BA52" s="93" t="s">
        <v>66</v>
      </c>
      <c r="BB52" s="93" t="s">
        <v>67</v>
      </c>
      <c r="BC52" s="93" t="s">
        <v>68</v>
      </c>
      <c r="BD52" s="94" t="s">
        <v>69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70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ROUND(AG55+AG56+AG60+AG61,2)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ROUND(AS55+AS56+AS60+AS61,2)</f>
        <v>0</v>
      </c>
      <c r="AT54" s="106">
        <f>ROUND(SUM(AV54:AW54),2)</f>
        <v>0</v>
      </c>
      <c r="AU54" s="107">
        <f>ROUND(AU55+AU56+AU60+AU61,5)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ROUND(AZ55+AZ56+AZ60+AZ61,2)</f>
        <v>0</v>
      </c>
      <c r="BA54" s="106">
        <f>ROUND(BA55+BA56+BA60+BA61,2)</f>
        <v>0</v>
      </c>
      <c r="BB54" s="106">
        <f>ROUND(BB55+BB56+BB60+BB61,2)</f>
        <v>0</v>
      </c>
      <c r="BC54" s="106">
        <f>ROUND(BC55+BC56+BC60+BC61,2)</f>
        <v>0</v>
      </c>
      <c r="BD54" s="108">
        <f>ROUND(BD55+BD56+BD60+BD61,2)</f>
        <v>0</v>
      </c>
      <c r="BE54" s="6"/>
      <c r="BS54" s="109" t="s">
        <v>71</v>
      </c>
      <c r="BT54" s="109" t="s">
        <v>72</v>
      </c>
      <c r="BU54" s="110" t="s">
        <v>73</v>
      </c>
      <c r="BV54" s="109" t="s">
        <v>74</v>
      </c>
      <c r="BW54" s="109" t="s">
        <v>5</v>
      </c>
      <c r="BX54" s="109" t="s">
        <v>75</v>
      </c>
      <c r="CL54" s="109" t="s">
        <v>19</v>
      </c>
    </row>
    <row r="55" s="7" customFormat="1" ht="24.75" customHeight="1">
      <c r="A55" s="111" t="s">
        <v>76</v>
      </c>
      <c r="B55" s="112"/>
      <c r="C55" s="113"/>
      <c r="D55" s="114" t="s">
        <v>77</v>
      </c>
      <c r="E55" s="114"/>
      <c r="F55" s="114"/>
      <c r="G55" s="114"/>
      <c r="H55" s="114"/>
      <c r="I55" s="115"/>
      <c r="J55" s="114" t="s">
        <v>78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'01 - SO02 Akumuilace dešť...'!J30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79</v>
      </c>
      <c r="AR55" s="118"/>
      <c r="AS55" s="119">
        <v>0</v>
      </c>
      <c r="AT55" s="120">
        <f>ROUND(SUM(AV55:AW55),2)</f>
        <v>0</v>
      </c>
      <c r="AU55" s="121">
        <f>'01 - SO02 Akumuilace dešť...'!P90</f>
        <v>0</v>
      </c>
      <c r="AV55" s="120">
        <f>'01 - SO02 Akumuilace dešť...'!J33</f>
        <v>0</v>
      </c>
      <c r="AW55" s="120">
        <f>'01 - SO02 Akumuilace dešť...'!J34</f>
        <v>0</v>
      </c>
      <c r="AX55" s="120">
        <f>'01 - SO02 Akumuilace dešť...'!J35</f>
        <v>0</v>
      </c>
      <c r="AY55" s="120">
        <f>'01 - SO02 Akumuilace dešť...'!J36</f>
        <v>0</v>
      </c>
      <c r="AZ55" s="120">
        <f>'01 - SO02 Akumuilace dešť...'!F33</f>
        <v>0</v>
      </c>
      <c r="BA55" s="120">
        <f>'01 - SO02 Akumuilace dešť...'!F34</f>
        <v>0</v>
      </c>
      <c r="BB55" s="120">
        <f>'01 - SO02 Akumuilace dešť...'!F35</f>
        <v>0</v>
      </c>
      <c r="BC55" s="120">
        <f>'01 - SO02 Akumuilace dešť...'!F36</f>
        <v>0</v>
      </c>
      <c r="BD55" s="122">
        <f>'01 - SO02 Akumuilace dešť...'!F37</f>
        <v>0</v>
      </c>
      <c r="BE55" s="7"/>
      <c r="BT55" s="123" t="s">
        <v>80</v>
      </c>
      <c r="BV55" s="123" t="s">
        <v>74</v>
      </c>
      <c r="BW55" s="123" t="s">
        <v>81</v>
      </c>
      <c r="BX55" s="123" t="s">
        <v>5</v>
      </c>
      <c r="CL55" s="123" t="s">
        <v>19</v>
      </c>
      <c r="CM55" s="123" t="s">
        <v>82</v>
      </c>
    </row>
    <row r="56" s="7" customFormat="1" ht="16.5" customHeight="1">
      <c r="A56" s="7"/>
      <c r="B56" s="112"/>
      <c r="C56" s="113"/>
      <c r="D56" s="114" t="s">
        <v>83</v>
      </c>
      <c r="E56" s="114"/>
      <c r="F56" s="114"/>
      <c r="G56" s="114"/>
      <c r="H56" s="114"/>
      <c r="I56" s="115"/>
      <c r="J56" s="114" t="s">
        <v>84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24">
        <f>ROUND(SUM(AG57:AG59),2)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79</v>
      </c>
      <c r="AR56" s="118"/>
      <c r="AS56" s="119">
        <f>ROUND(SUM(AS57:AS59),2)</f>
        <v>0</v>
      </c>
      <c r="AT56" s="120">
        <f>ROUND(SUM(AV56:AW56),2)</f>
        <v>0</v>
      </c>
      <c r="AU56" s="121">
        <f>ROUND(SUM(AU57:AU59),5)</f>
        <v>0</v>
      </c>
      <c r="AV56" s="120">
        <f>ROUND(AZ56*L29,2)</f>
        <v>0</v>
      </c>
      <c r="AW56" s="120">
        <f>ROUND(BA56*L30,2)</f>
        <v>0</v>
      </c>
      <c r="AX56" s="120">
        <f>ROUND(BB56*L29,2)</f>
        <v>0</v>
      </c>
      <c r="AY56" s="120">
        <f>ROUND(BC56*L30,2)</f>
        <v>0</v>
      </c>
      <c r="AZ56" s="120">
        <f>ROUND(SUM(AZ57:AZ59),2)</f>
        <v>0</v>
      </c>
      <c r="BA56" s="120">
        <f>ROUND(SUM(BA57:BA59),2)</f>
        <v>0</v>
      </c>
      <c r="BB56" s="120">
        <f>ROUND(SUM(BB57:BB59),2)</f>
        <v>0</v>
      </c>
      <c r="BC56" s="120">
        <f>ROUND(SUM(BC57:BC59),2)</f>
        <v>0</v>
      </c>
      <c r="BD56" s="122">
        <f>ROUND(SUM(BD57:BD59),2)</f>
        <v>0</v>
      </c>
      <c r="BE56" s="7"/>
      <c r="BS56" s="123" t="s">
        <v>71</v>
      </c>
      <c r="BT56" s="123" t="s">
        <v>80</v>
      </c>
      <c r="BV56" s="123" t="s">
        <v>74</v>
      </c>
      <c r="BW56" s="123" t="s">
        <v>85</v>
      </c>
      <c r="BX56" s="123" t="s">
        <v>5</v>
      </c>
      <c r="CL56" s="123" t="s">
        <v>19</v>
      </c>
      <c r="CM56" s="123" t="s">
        <v>82</v>
      </c>
    </row>
    <row r="57" s="4" customFormat="1" ht="16.5" customHeight="1">
      <c r="A57" s="111" t="s">
        <v>76</v>
      </c>
      <c r="B57" s="63"/>
      <c r="C57" s="125"/>
      <c r="D57" s="125"/>
      <c r="E57" s="126" t="s">
        <v>83</v>
      </c>
      <c r="F57" s="126"/>
      <c r="G57" s="126"/>
      <c r="H57" s="126"/>
      <c r="I57" s="126"/>
      <c r="J57" s="125"/>
      <c r="K57" s="126" t="s">
        <v>84</v>
      </c>
      <c r="L57" s="126"/>
      <c r="M57" s="126"/>
      <c r="N57" s="126"/>
      <c r="O57" s="126"/>
      <c r="P57" s="126"/>
      <c r="Q57" s="126"/>
      <c r="R57" s="126"/>
      <c r="S57" s="126"/>
      <c r="T57" s="126"/>
      <c r="U57" s="126"/>
      <c r="V57" s="126"/>
      <c r="W57" s="126"/>
      <c r="X57" s="126"/>
      <c r="Y57" s="126"/>
      <c r="Z57" s="126"/>
      <c r="AA57" s="126"/>
      <c r="AB57" s="126"/>
      <c r="AC57" s="126"/>
      <c r="AD57" s="126"/>
      <c r="AE57" s="126"/>
      <c r="AF57" s="126"/>
      <c r="AG57" s="127">
        <f>'02 - SO03 fontána'!J30</f>
        <v>0</v>
      </c>
      <c r="AH57" s="125"/>
      <c r="AI57" s="125"/>
      <c r="AJ57" s="125"/>
      <c r="AK57" s="125"/>
      <c r="AL57" s="125"/>
      <c r="AM57" s="125"/>
      <c r="AN57" s="127">
        <f>SUM(AG57,AT57)</f>
        <v>0</v>
      </c>
      <c r="AO57" s="125"/>
      <c r="AP57" s="125"/>
      <c r="AQ57" s="128" t="s">
        <v>86</v>
      </c>
      <c r="AR57" s="65"/>
      <c r="AS57" s="129">
        <v>0</v>
      </c>
      <c r="AT57" s="130">
        <f>ROUND(SUM(AV57:AW57),2)</f>
        <v>0</v>
      </c>
      <c r="AU57" s="131">
        <f>'02 - SO03 fontána'!P88</f>
        <v>0</v>
      </c>
      <c r="AV57" s="130">
        <f>'02 - SO03 fontána'!J33</f>
        <v>0</v>
      </c>
      <c r="AW57" s="130">
        <f>'02 - SO03 fontána'!J34</f>
        <v>0</v>
      </c>
      <c r="AX57" s="130">
        <f>'02 - SO03 fontána'!J35</f>
        <v>0</v>
      </c>
      <c r="AY57" s="130">
        <f>'02 - SO03 fontána'!J36</f>
        <v>0</v>
      </c>
      <c r="AZ57" s="130">
        <f>'02 - SO03 fontána'!F33</f>
        <v>0</v>
      </c>
      <c r="BA57" s="130">
        <f>'02 - SO03 fontána'!F34</f>
        <v>0</v>
      </c>
      <c r="BB57" s="130">
        <f>'02 - SO03 fontána'!F35</f>
        <v>0</v>
      </c>
      <c r="BC57" s="130">
        <f>'02 - SO03 fontána'!F36</f>
        <v>0</v>
      </c>
      <c r="BD57" s="132">
        <f>'02 - SO03 fontána'!F37</f>
        <v>0</v>
      </c>
      <c r="BE57" s="4"/>
      <c r="BT57" s="133" t="s">
        <v>82</v>
      </c>
      <c r="BU57" s="133" t="s">
        <v>87</v>
      </c>
      <c r="BV57" s="133" t="s">
        <v>74</v>
      </c>
      <c r="BW57" s="133" t="s">
        <v>85</v>
      </c>
      <c r="BX57" s="133" t="s">
        <v>5</v>
      </c>
      <c r="CL57" s="133" t="s">
        <v>19</v>
      </c>
      <c r="CM57" s="133" t="s">
        <v>82</v>
      </c>
    </row>
    <row r="58" s="4" customFormat="1" ht="16.5" customHeight="1">
      <c r="A58" s="111" t="s">
        <v>76</v>
      </c>
      <c r="B58" s="63"/>
      <c r="C58" s="125"/>
      <c r="D58" s="125"/>
      <c r="E58" s="126" t="s">
        <v>88</v>
      </c>
      <c r="F58" s="126"/>
      <c r="G58" s="126"/>
      <c r="H58" s="126"/>
      <c r="I58" s="126"/>
      <c r="J58" s="125"/>
      <c r="K58" s="126" t="s">
        <v>89</v>
      </c>
      <c r="L58" s="126"/>
      <c r="M58" s="126"/>
      <c r="N58" s="126"/>
      <c r="O58" s="126"/>
      <c r="P58" s="126"/>
      <c r="Q58" s="126"/>
      <c r="R58" s="126"/>
      <c r="S58" s="126"/>
      <c r="T58" s="126"/>
      <c r="U58" s="126"/>
      <c r="V58" s="126"/>
      <c r="W58" s="126"/>
      <c r="X58" s="126"/>
      <c r="Y58" s="126"/>
      <c r="Z58" s="126"/>
      <c r="AA58" s="126"/>
      <c r="AB58" s="126"/>
      <c r="AC58" s="126"/>
      <c r="AD58" s="126"/>
      <c r="AE58" s="126"/>
      <c r="AF58" s="126"/>
      <c r="AG58" s="127">
        <f>'02a - technologie fontány'!J32</f>
        <v>0</v>
      </c>
      <c r="AH58" s="125"/>
      <c r="AI58" s="125"/>
      <c r="AJ58" s="125"/>
      <c r="AK58" s="125"/>
      <c r="AL58" s="125"/>
      <c r="AM58" s="125"/>
      <c r="AN58" s="127">
        <f>SUM(AG58,AT58)</f>
        <v>0</v>
      </c>
      <c r="AO58" s="125"/>
      <c r="AP58" s="125"/>
      <c r="AQ58" s="128" t="s">
        <v>86</v>
      </c>
      <c r="AR58" s="65"/>
      <c r="AS58" s="129">
        <v>0</v>
      </c>
      <c r="AT58" s="130">
        <f>ROUND(SUM(AV58:AW58),2)</f>
        <v>0</v>
      </c>
      <c r="AU58" s="131">
        <f>'02a - technologie fontány'!P87</f>
        <v>0</v>
      </c>
      <c r="AV58" s="130">
        <f>'02a - technologie fontány'!J35</f>
        <v>0</v>
      </c>
      <c r="AW58" s="130">
        <f>'02a - technologie fontány'!J36</f>
        <v>0</v>
      </c>
      <c r="AX58" s="130">
        <f>'02a - technologie fontány'!J37</f>
        <v>0</v>
      </c>
      <c r="AY58" s="130">
        <f>'02a - technologie fontány'!J38</f>
        <v>0</v>
      </c>
      <c r="AZ58" s="130">
        <f>'02a - technologie fontány'!F35</f>
        <v>0</v>
      </c>
      <c r="BA58" s="130">
        <f>'02a - technologie fontány'!F36</f>
        <v>0</v>
      </c>
      <c r="BB58" s="130">
        <f>'02a - technologie fontány'!F37</f>
        <v>0</v>
      </c>
      <c r="BC58" s="130">
        <f>'02a - technologie fontány'!F38</f>
        <v>0</v>
      </c>
      <c r="BD58" s="132">
        <f>'02a - technologie fontány'!F39</f>
        <v>0</v>
      </c>
      <c r="BE58" s="4"/>
      <c r="BT58" s="133" t="s">
        <v>82</v>
      </c>
      <c r="BV58" s="133" t="s">
        <v>74</v>
      </c>
      <c r="BW58" s="133" t="s">
        <v>90</v>
      </c>
      <c r="BX58" s="133" t="s">
        <v>85</v>
      </c>
      <c r="CL58" s="133" t="s">
        <v>19</v>
      </c>
    </row>
    <row r="59" s="4" customFormat="1" ht="16.5" customHeight="1">
      <c r="A59" s="111" t="s">
        <v>76</v>
      </c>
      <c r="B59" s="63"/>
      <c r="C59" s="125"/>
      <c r="D59" s="125"/>
      <c r="E59" s="126" t="s">
        <v>91</v>
      </c>
      <c r="F59" s="126"/>
      <c r="G59" s="126"/>
      <c r="H59" s="126"/>
      <c r="I59" s="126"/>
      <c r="J59" s="125"/>
      <c r="K59" s="126" t="s">
        <v>92</v>
      </c>
      <c r="L59" s="126"/>
      <c r="M59" s="126"/>
      <c r="N59" s="126"/>
      <c r="O59" s="126"/>
      <c r="P59" s="126"/>
      <c r="Q59" s="126"/>
      <c r="R59" s="126"/>
      <c r="S59" s="126"/>
      <c r="T59" s="126"/>
      <c r="U59" s="126"/>
      <c r="V59" s="126"/>
      <c r="W59" s="126"/>
      <c r="X59" s="126"/>
      <c r="Y59" s="126"/>
      <c r="Z59" s="126"/>
      <c r="AA59" s="126"/>
      <c r="AB59" s="126"/>
      <c r="AC59" s="126"/>
      <c r="AD59" s="126"/>
      <c r="AE59" s="126"/>
      <c r="AF59" s="126"/>
      <c r="AG59" s="127">
        <f>'02b -  voda, kanalizace'!J32</f>
        <v>0</v>
      </c>
      <c r="AH59" s="125"/>
      <c r="AI59" s="125"/>
      <c r="AJ59" s="125"/>
      <c r="AK59" s="125"/>
      <c r="AL59" s="125"/>
      <c r="AM59" s="125"/>
      <c r="AN59" s="127">
        <f>SUM(AG59,AT59)</f>
        <v>0</v>
      </c>
      <c r="AO59" s="125"/>
      <c r="AP59" s="125"/>
      <c r="AQ59" s="128" t="s">
        <v>86</v>
      </c>
      <c r="AR59" s="65"/>
      <c r="AS59" s="129">
        <v>0</v>
      </c>
      <c r="AT59" s="130">
        <f>ROUND(SUM(AV59:AW59),2)</f>
        <v>0</v>
      </c>
      <c r="AU59" s="131">
        <f>'02b -  voda, kanalizace'!P91</f>
        <v>0</v>
      </c>
      <c r="AV59" s="130">
        <f>'02b -  voda, kanalizace'!J35</f>
        <v>0</v>
      </c>
      <c r="AW59" s="130">
        <f>'02b -  voda, kanalizace'!J36</f>
        <v>0</v>
      </c>
      <c r="AX59" s="130">
        <f>'02b -  voda, kanalizace'!J37</f>
        <v>0</v>
      </c>
      <c r="AY59" s="130">
        <f>'02b -  voda, kanalizace'!J38</f>
        <v>0</v>
      </c>
      <c r="AZ59" s="130">
        <f>'02b -  voda, kanalizace'!F35</f>
        <v>0</v>
      </c>
      <c r="BA59" s="130">
        <f>'02b -  voda, kanalizace'!F36</f>
        <v>0</v>
      </c>
      <c r="BB59" s="130">
        <f>'02b -  voda, kanalizace'!F37</f>
        <v>0</v>
      </c>
      <c r="BC59" s="130">
        <f>'02b -  voda, kanalizace'!F38</f>
        <v>0</v>
      </c>
      <c r="BD59" s="132">
        <f>'02b -  voda, kanalizace'!F39</f>
        <v>0</v>
      </c>
      <c r="BE59" s="4"/>
      <c r="BT59" s="133" t="s">
        <v>82</v>
      </c>
      <c r="BV59" s="133" t="s">
        <v>74</v>
      </c>
      <c r="BW59" s="133" t="s">
        <v>93</v>
      </c>
      <c r="BX59" s="133" t="s">
        <v>85</v>
      </c>
      <c r="CL59" s="133" t="s">
        <v>19</v>
      </c>
    </row>
    <row r="60" s="7" customFormat="1" ht="16.5" customHeight="1">
      <c r="A60" s="111" t="s">
        <v>76</v>
      </c>
      <c r="B60" s="112"/>
      <c r="C60" s="113"/>
      <c r="D60" s="114" t="s">
        <v>94</v>
      </c>
      <c r="E60" s="114"/>
      <c r="F60" s="114"/>
      <c r="G60" s="114"/>
      <c r="H60" s="114"/>
      <c r="I60" s="115"/>
      <c r="J60" s="114" t="s">
        <v>95</v>
      </c>
      <c r="K60" s="114"/>
      <c r="L60" s="114"/>
      <c r="M60" s="114"/>
      <c r="N60" s="114"/>
      <c r="O60" s="114"/>
      <c r="P60" s="114"/>
      <c r="Q60" s="114"/>
      <c r="R60" s="114"/>
      <c r="S60" s="114"/>
      <c r="T60" s="114"/>
      <c r="U60" s="114"/>
      <c r="V60" s="114"/>
      <c r="W60" s="114"/>
      <c r="X60" s="114"/>
      <c r="Y60" s="114"/>
      <c r="Z60" s="114"/>
      <c r="AA60" s="114"/>
      <c r="AB60" s="114"/>
      <c r="AC60" s="114"/>
      <c r="AD60" s="114"/>
      <c r="AE60" s="114"/>
      <c r="AF60" s="114"/>
      <c r="AG60" s="116">
        <f>'03 - SO 04 Komunikace a c...'!J30</f>
        <v>0</v>
      </c>
      <c r="AH60" s="115"/>
      <c r="AI60" s="115"/>
      <c r="AJ60" s="115"/>
      <c r="AK60" s="115"/>
      <c r="AL60" s="115"/>
      <c r="AM60" s="115"/>
      <c r="AN60" s="116">
        <f>SUM(AG60,AT60)</f>
        <v>0</v>
      </c>
      <c r="AO60" s="115"/>
      <c r="AP60" s="115"/>
      <c r="AQ60" s="117" t="s">
        <v>79</v>
      </c>
      <c r="AR60" s="118"/>
      <c r="AS60" s="119">
        <v>0</v>
      </c>
      <c r="AT60" s="120">
        <f>ROUND(SUM(AV60:AW60),2)</f>
        <v>0</v>
      </c>
      <c r="AU60" s="121">
        <f>'03 - SO 04 Komunikace a c...'!P90</f>
        <v>0</v>
      </c>
      <c r="AV60" s="120">
        <f>'03 - SO 04 Komunikace a c...'!J33</f>
        <v>0</v>
      </c>
      <c r="AW60" s="120">
        <f>'03 - SO 04 Komunikace a c...'!J34</f>
        <v>0</v>
      </c>
      <c r="AX60" s="120">
        <f>'03 - SO 04 Komunikace a c...'!J35</f>
        <v>0</v>
      </c>
      <c r="AY60" s="120">
        <f>'03 - SO 04 Komunikace a c...'!J36</f>
        <v>0</v>
      </c>
      <c r="AZ60" s="120">
        <f>'03 - SO 04 Komunikace a c...'!F33</f>
        <v>0</v>
      </c>
      <c r="BA60" s="120">
        <f>'03 - SO 04 Komunikace a c...'!F34</f>
        <v>0</v>
      </c>
      <c r="BB60" s="120">
        <f>'03 - SO 04 Komunikace a c...'!F35</f>
        <v>0</v>
      </c>
      <c r="BC60" s="120">
        <f>'03 - SO 04 Komunikace a c...'!F36</f>
        <v>0</v>
      </c>
      <c r="BD60" s="122">
        <f>'03 - SO 04 Komunikace a c...'!F37</f>
        <v>0</v>
      </c>
      <c r="BE60" s="7"/>
      <c r="BT60" s="123" t="s">
        <v>80</v>
      </c>
      <c r="BV60" s="123" t="s">
        <v>74</v>
      </c>
      <c r="BW60" s="123" t="s">
        <v>96</v>
      </c>
      <c r="BX60" s="123" t="s">
        <v>5</v>
      </c>
      <c r="CL60" s="123" t="s">
        <v>19</v>
      </c>
      <c r="CM60" s="123" t="s">
        <v>82</v>
      </c>
    </row>
    <row r="61" s="7" customFormat="1" ht="16.5" customHeight="1">
      <c r="A61" s="111" t="s">
        <v>76</v>
      </c>
      <c r="B61" s="112"/>
      <c r="C61" s="113"/>
      <c r="D61" s="114" t="s">
        <v>97</v>
      </c>
      <c r="E61" s="114"/>
      <c r="F61" s="114"/>
      <c r="G61" s="114"/>
      <c r="H61" s="114"/>
      <c r="I61" s="115"/>
      <c r="J61" s="114" t="s">
        <v>98</v>
      </c>
      <c r="K61" s="114"/>
      <c r="L61" s="114"/>
      <c r="M61" s="114"/>
      <c r="N61" s="114"/>
      <c r="O61" s="114"/>
      <c r="P61" s="114"/>
      <c r="Q61" s="114"/>
      <c r="R61" s="114"/>
      <c r="S61" s="114"/>
      <c r="T61" s="114"/>
      <c r="U61" s="114"/>
      <c r="V61" s="114"/>
      <c r="W61" s="114"/>
      <c r="X61" s="114"/>
      <c r="Y61" s="114"/>
      <c r="Z61" s="114"/>
      <c r="AA61" s="114"/>
      <c r="AB61" s="114"/>
      <c r="AC61" s="114"/>
      <c r="AD61" s="114"/>
      <c r="AE61" s="114"/>
      <c r="AF61" s="114"/>
      <c r="AG61" s="116">
        <f>'04 - Vedlejší rozpočtové ...'!J30</f>
        <v>0</v>
      </c>
      <c r="AH61" s="115"/>
      <c r="AI61" s="115"/>
      <c r="AJ61" s="115"/>
      <c r="AK61" s="115"/>
      <c r="AL61" s="115"/>
      <c r="AM61" s="115"/>
      <c r="AN61" s="116">
        <f>SUM(AG61,AT61)</f>
        <v>0</v>
      </c>
      <c r="AO61" s="115"/>
      <c r="AP61" s="115"/>
      <c r="AQ61" s="117" t="s">
        <v>79</v>
      </c>
      <c r="AR61" s="118"/>
      <c r="AS61" s="134">
        <v>0</v>
      </c>
      <c r="AT61" s="135">
        <f>ROUND(SUM(AV61:AW61),2)</f>
        <v>0</v>
      </c>
      <c r="AU61" s="136">
        <f>'04 - Vedlejší rozpočtové ...'!P86</f>
        <v>0</v>
      </c>
      <c r="AV61" s="135">
        <f>'04 - Vedlejší rozpočtové ...'!J33</f>
        <v>0</v>
      </c>
      <c r="AW61" s="135">
        <f>'04 - Vedlejší rozpočtové ...'!J34</f>
        <v>0</v>
      </c>
      <c r="AX61" s="135">
        <f>'04 - Vedlejší rozpočtové ...'!J35</f>
        <v>0</v>
      </c>
      <c r="AY61" s="135">
        <f>'04 - Vedlejší rozpočtové ...'!J36</f>
        <v>0</v>
      </c>
      <c r="AZ61" s="135">
        <f>'04 - Vedlejší rozpočtové ...'!F33</f>
        <v>0</v>
      </c>
      <c r="BA61" s="135">
        <f>'04 - Vedlejší rozpočtové ...'!F34</f>
        <v>0</v>
      </c>
      <c r="BB61" s="135">
        <f>'04 - Vedlejší rozpočtové ...'!F35</f>
        <v>0</v>
      </c>
      <c r="BC61" s="135">
        <f>'04 - Vedlejší rozpočtové ...'!F36</f>
        <v>0</v>
      </c>
      <c r="BD61" s="137">
        <f>'04 - Vedlejší rozpočtové ...'!F37</f>
        <v>0</v>
      </c>
      <c r="BE61" s="7"/>
      <c r="BT61" s="123" t="s">
        <v>80</v>
      </c>
      <c r="BV61" s="123" t="s">
        <v>74</v>
      </c>
      <c r="BW61" s="123" t="s">
        <v>99</v>
      </c>
      <c r="BX61" s="123" t="s">
        <v>5</v>
      </c>
      <c r="CL61" s="123" t="s">
        <v>19</v>
      </c>
      <c r="CM61" s="123" t="s">
        <v>82</v>
      </c>
    </row>
    <row r="62" s="2" customFormat="1" ht="30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  <c r="AF62" s="40"/>
      <c r="AG62" s="40"/>
      <c r="AH62" s="40"/>
      <c r="AI62" s="40"/>
      <c r="AJ62" s="40"/>
      <c r="AK62" s="40"/>
      <c r="AL62" s="40"/>
      <c r="AM62" s="40"/>
      <c r="AN62" s="40"/>
      <c r="AO62" s="40"/>
      <c r="AP62" s="40"/>
      <c r="AQ62" s="40"/>
      <c r="AR62" s="44"/>
      <c r="AS62" s="38"/>
      <c r="AT62" s="38"/>
      <c r="AU62" s="38"/>
      <c r="AV62" s="38"/>
      <c r="AW62" s="38"/>
      <c r="AX62" s="38"/>
      <c r="AY62" s="38"/>
      <c r="AZ62" s="38"/>
      <c r="BA62" s="38"/>
      <c r="BB62" s="38"/>
      <c r="BC62" s="38"/>
      <c r="BD62" s="38"/>
      <c r="BE62" s="38"/>
    </row>
    <row r="63" s="2" customFormat="1" ht="6.96" customHeight="1">
      <c r="A63" s="38"/>
      <c r="B63" s="59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44"/>
      <c r="AS63" s="38"/>
      <c r="AT63" s="38"/>
      <c r="AU63" s="38"/>
      <c r="AV63" s="38"/>
      <c r="AW63" s="38"/>
      <c r="AX63" s="38"/>
      <c r="AY63" s="38"/>
      <c r="AZ63" s="38"/>
      <c r="BA63" s="38"/>
      <c r="BB63" s="38"/>
      <c r="BC63" s="38"/>
      <c r="BD63" s="38"/>
      <c r="BE63" s="38"/>
    </row>
  </sheetData>
  <sheetProtection sheet="1" formatColumns="0" formatRows="0" objects="1" scenarios="1" spinCount="100000" saltValue="doXeEHHFQZHW0yhwOW9DfKFtQsgV0MxHkGNhe3nVpushQqO2HD+oQqKENvnQY1NFai9uqXd3n5Ftuc3ZjcVldg==" hashValue="uzoOSYfcQxr7iyojgM0Yor2FKHLJodtCj0zmONVtPuIYVaY1iJS3P4iuoKEC2JKg6B6wQKHsiwp08eK0aLfmYA==" algorithmName="SHA-512" password="CC35"/>
  <mergeCells count="66">
    <mergeCell ref="L45:AO45"/>
    <mergeCell ref="AM47:AN47"/>
    <mergeCell ref="AM49:AP49"/>
    <mergeCell ref="AS49:AT51"/>
    <mergeCell ref="AM50:AP50"/>
    <mergeCell ref="C52:G52"/>
    <mergeCell ref="AG52:AM52"/>
    <mergeCell ref="AN52:AP52"/>
    <mergeCell ref="I52:AF52"/>
    <mergeCell ref="AN55:AP55"/>
    <mergeCell ref="D55:H55"/>
    <mergeCell ref="J55:AF55"/>
    <mergeCell ref="AG55:AM55"/>
    <mergeCell ref="D56:H56"/>
    <mergeCell ref="J56:AF56"/>
    <mergeCell ref="AN56:AP56"/>
    <mergeCell ref="AG56:AM56"/>
    <mergeCell ref="K57:AF57"/>
    <mergeCell ref="AN57:AP57"/>
    <mergeCell ref="E57:I57"/>
    <mergeCell ref="AG57:AM57"/>
    <mergeCell ref="AG58:AM58"/>
    <mergeCell ref="AN58:AP58"/>
    <mergeCell ref="E58:I58"/>
    <mergeCell ref="K58:AF58"/>
    <mergeCell ref="AN59:AP59"/>
    <mergeCell ref="AG59:AM59"/>
    <mergeCell ref="E59:I59"/>
    <mergeCell ref="K59:AF59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55" location="'01 - SO02 Akumuilace dešť...'!C2" display="/"/>
    <hyperlink ref="A57" location="'02 - SO03 fontána'!C2" display="/"/>
    <hyperlink ref="A58" location="'02a - technologie fontány'!C2" display="/"/>
    <hyperlink ref="A59" location="'02b -  voda, kanalizace'!C2" display="/"/>
    <hyperlink ref="A60" location="'03 - SO 04 Komunikace a c...'!C2" display="/"/>
    <hyperlink ref="A61" location="'04 - Vedlejší rozpočtové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81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82</v>
      </c>
    </row>
    <row r="4" s="1" customFormat="1" ht="24.96" customHeight="1">
      <c r="B4" s="20"/>
      <c r="D4" s="140" t="s">
        <v>100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26.25" customHeight="1">
      <c r="B7" s="20"/>
      <c r="E7" s="143" t="str">
        <f>'Rekapitulace stavby'!K6</f>
        <v>Rekonstrukce č.p. 2983 U Synagogy - venkovní úpravy a IS SO02-SO04 rev1</v>
      </c>
      <c r="F7" s="142"/>
      <c r="G7" s="142"/>
      <c r="H7" s="142"/>
      <c r="L7" s="20"/>
    </row>
    <row r="8" s="2" customFormat="1" ht="12" customHeight="1">
      <c r="A8" s="38"/>
      <c r="B8" s="44"/>
      <c r="C8" s="38"/>
      <c r="D8" s="142" t="s">
        <v>101</v>
      </c>
      <c r="E8" s="38"/>
      <c r="F8" s="38"/>
      <c r="G8" s="38"/>
      <c r="H8" s="38"/>
      <c r="I8" s="38"/>
      <c r="J8" s="38"/>
      <c r="K8" s="38"/>
      <c r="L8" s="14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102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33" t="s">
        <v>19</v>
      </c>
      <c r="G11" s="38"/>
      <c r="H11" s="38"/>
      <c r="I11" s="142" t="s">
        <v>20</v>
      </c>
      <c r="J11" s="133" t="s">
        <v>19</v>
      </c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21</v>
      </c>
      <c r="E12" s="38"/>
      <c r="F12" s="133" t="s">
        <v>103</v>
      </c>
      <c r="G12" s="38"/>
      <c r="H12" s="38"/>
      <c r="I12" s="142" t="s">
        <v>23</v>
      </c>
      <c r="J12" s="146" t="str">
        <f>'Rekapitulace stavby'!AN8</f>
        <v>18. 10. 2021</v>
      </c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25</v>
      </c>
      <c r="E14" s="38"/>
      <c r="F14" s="38"/>
      <c r="G14" s="38"/>
      <c r="H14" s="38"/>
      <c r="I14" s="142" t="s">
        <v>26</v>
      </c>
      <c r="J14" s="133" t="s">
        <v>19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3" t="s">
        <v>27</v>
      </c>
      <c r="F15" s="38"/>
      <c r="G15" s="38"/>
      <c r="H15" s="38"/>
      <c r="I15" s="142" t="s">
        <v>28</v>
      </c>
      <c r="J15" s="133" t="s">
        <v>19</v>
      </c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29</v>
      </c>
      <c r="E17" s="38"/>
      <c r="F17" s="38"/>
      <c r="G17" s="38"/>
      <c r="H17" s="38"/>
      <c r="I17" s="142" t="s">
        <v>26</v>
      </c>
      <c r="J17" s="33" t="str">
        <f>'Rekapitulace stavby'!AN13</f>
        <v>Vyplň údaj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3"/>
      <c r="G18" s="133"/>
      <c r="H18" s="133"/>
      <c r="I18" s="142" t="s">
        <v>28</v>
      </c>
      <c r="J18" s="33" t="str">
        <f>'Rekapitulace stavby'!AN14</f>
        <v>Vyplň údaj</v>
      </c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31</v>
      </c>
      <c r="E20" s="38"/>
      <c r="F20" s="38"/>
      <c r="G20" s="38"/>
      <c r="H20" s="38"/>
      <c r="I20" s="142" t="s">
        <v>26</v>
      </c>
      <c r="J20" s="133" t="str">
        <f>IF('Rekapitulace stavby'!AN16="","",'Rekapitulace stavby'!AN16)</f>
        <v/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3" t="str">
        <f>IF('Rekapitulace stavby'!E17="","",'Rekapitulace stavby'!E17)</f>
        <v xml:space="preserve"> </v>
      </c>
      <c r="F21" s="38"/>
      <c r="G21" s="38"/>
      <c r="H21" s="38"/>
      <c r="I21" s="142" t="s">
        <v>28</v>
      </c>
      <c r="J21" s="133" t="str">
        <f>IF('Rekapitulace stavby'!AN17="","",'Rekapitulace stavby'!AN17)</f>
        <v/>
      </c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34</v>
      </c>
      <c r="E23" s="38"/>
      <c r="F23" s="38"/>
      <c r="G23" s="38"/>
      <c r="H23" s="38"/>
      <c r="I23" s="142" t="s">
        <v>26</v>
      </c>
      <c r="J23" s="133" t="s">
        <v>19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3" t="s">
        <v>35</v>
      </c>
      <c r="F24" s="38"/>
      <c r="G24" s="38"/>
      <c r="H24" s="38"/>
      <c r="I24" s="142" t="s">
        <v>28</v>
      </c>
      <c r="J24" s="133" t="s">
        <v>19</v>
      </c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36</v>
      </c>
      <c r="E26" s="38"/>
      <c r="F26" s="38"/>
      <c r="G26" s="38"/>
      <c r="H26" s="38"/>
      <c r="I26" s="38"/>
      <c r="J26" s="38"/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7"/>
      <c r="B27" s="148"/>
      <c r="C27" s="147"/>
      <c r="D27" s="147"/>
      <c r="E27" s="149" t="s">
        <v>19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1"/>
      <c r="E29" s="151"/>
      <c r="F29" s="151"/>
      <c r="G29" s="151"/>
      <c r="H29" s="151"/>
      <c r="I29" s="151"/>
      <c r="J29" s="151"/>
      <c r="K29" s="151"/>
      <c r="L29" s="14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2" t="s">
        <v>38</v>
      </c>
      <c r="E30" s="38"/>
      <c r="F30" s="38"/>
      <c r="G30" s="38"/>
      <c r="H30" s="38"/>
      <c r="I30" s="38"/>
      <c r="J30" s="153">
        <f>ROUND(J90, 2)</f>
        <v>0</v>
      </c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4" t="s">
        <v>40</v>
      </c>
      <c r="G32" s="38"/>
      <c r="H32" s="38"/>
      <c r="I32" s="154" t="s">
        <v>39</v>
      </c>
      <c r="J32" s="154" t="s">
        <v>41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5" t="s">
        <v>42</v>
      </c>
      <c r="E33" s="142" t="s">
        <v>43</v>
      </c>
      <c r="F33" s="156">
        <f>ROUND((SUM(BE90:BE261)),  2)</f>
        <v>0</v>
      </c>
      <c r="G33" s="38"/>
      <c r="H33" s="38"/>
      <c r="I33" s="157">
        <v>0.20999999999999999</v>
      </c>
      <c r="J33" s="156">
        <f>ROUND(((SUM(BE90:BE261))*I33),  2)</f>
        <v>0</v>
      </c>
      <c r="K33" s="38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44</v>
      </c>
      <c r="F34" s="156">
        <f>ROUND((SUM(BF90:BF261)),  2)</f>
        <v>0</v>
      </c>
      <c r="G34" s="38"/>
      <c r="H34" s="38"/>
      <c r="I34" s="157">
        <v>0.14999999999999999</v>
      </c>
      <c r="J34" s="156">
        <f>ROUND(((SUM(BF90:BF261))*I34),  2)</f>
        <v>0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45</v>
      </c>
      <c r="F35" s="156">
        <f>ROUND((SUM(BG90:BG261)),  2)</f>
        <v>0</v>
      </c>
      <c r="G35" s="38"/>
      <c r="H35" s="38"/>
      <c r="I35" s="157">
        <v>0.20999999999999999</v>
      </c>
      <c r="J35" s="156">
        <f>0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46</v>
      </c>
      <c r="F36" s="156">
        <f>ROUND((SUM(BH90:BH261)),  2)</f>
        <v>0</v>
      </c>
      <c r="G36" s="38"/>
      <c r="H36" s="38"/>
      <c r="I36" s="157">
        <v>0.14999999999999999</v>
      </c>
      <c r="J36" s="156">
        <f>0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47</v>
      </c>
      <c r="F37" s="156">
        <f>ROUND((SUM(BI90:BI261)),  2)</f>
        <v>0</v>
      </c>
      <c r="G37" s="38"/>
      <c r="H37" s="38"/>
      <c r="I37" s="157">
        <v>0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8"/>
      <c r="D39" s="159" t="s">
        <v>48</v>
      </c>
      <c r="E39" s="160"/>
      <c r="F39" s="160"/>
      <c r="G39" s="161" t="s">
        <v>49</v>
      </c>
      <c r="H39" s="162" t="s">
        <v>50</v>
      </c>
      <c r="I39" s="160"/>
      <c r="J39" s="163">
        <f>SUM(J30:J37)</f>
        <v>0</v>
      </c>
      <c r="K39" s="164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65"/>
      <c r="C40" s="166"/>
      <c r="D40" s="166"/>
      <c r="E40" s="166"/>
      <c r="F40" s="166"/>
      <c r="G40" s="166"/>
      <c r="H40" s="166"/>
      <c r="I40" s="166"/>
      <c r="J40" s="166"/>
      <c r="K40" s="166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104</v>
      </c>
      <c r="D45" s="40"/>
      <c r="E45" s="40"/>
      <c r="F45" s="40"/>
      <c r="G45" s="40"/>
      <c r="H45" s="40"/>
      <c r="I45" s="40"/>
      <c r="J45" s="40"/>
      <c r="K45" s="40"/>
      <c r="L45" s="14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26.25" customHeight="1">
      <c r="A48" s="38"/>
      <c r="B48" s="39"/>
      <c r="C48" s="40"/>
      <c r="D48" s="40"/>
      <c r="E48" s="169" t="str">
        <f>E7</f>
        <v>Rekonstrukce č.p. 2983 U Synagogy - venkovní úpravy a IS SO02-SO04 rev1</v>
      </c>
      <c r="F48" s="32"/>
      <c r="G48" s="32"/>
      <c r="H48" s="32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101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01 - SO02 Akumuilace dešťových vod a dešťová kanalizace</v>
      </c>
      <c r="F50" s="40"/>
      <c r="G50" s="40"/>
      <c r="H50" s="40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4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Česká Lípa</v>
      </c>
      <c r="G52" s="40"/>
      <c r="H52" s="40"/>
      <c r="I52" s="32" t="s">
        <v>23</v>
      </c>
      <c r="J52" s="72" t="str">
        <f>IF(J12="","",J12)</f>
        <v>18. 10. 2021</v>
      </c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Město Č. Lípa</v>
      </c>
      <c r="G54" s="40"/>
      <c r="H54" s="40"/>
      <c r="I54" s="32" t="s">
        <v>31</v>
      </c>
      <c r="J54" s="36" t="str">
        <f>E21</f>
        <v xml:space="preserve"> </v>
      </c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J. Nešněra</v>
      </c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70" t="s">
        <v>105</v>
      </c>
      <c r="D57" s="171"/>
      <c r="E57" s="171"/>
      <c r="F57" s="171"/>
      <c r="G57" s="171"/>
      <c r="H57" s="171"/>
      <c r="I57" s="171"/>
      <c r="J57" s="172" t="s">
        <v>106</v>
      </c>
      <c r="K57" s="171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73" t="s">
        <v>70</v>
      </c>
      <c r="D59" s="40"/>
      <c r="E59" s="40"/>
      <c r="F59" s="40"/>
      <c r="G59" s="40"/>
      <c r="H59" s="40"/>
      <c r="I59" s="40"/>
      <c r="J59" s="102">
        <f>J90</f>
        <v>0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107</v>
      </c>
    </row>
    <row r="60" s="9" customFormat="1" ht="24.96" customHeight="1">
      <c r="A60" s="9"/>
      <c r="B60" s="174"/>
      <c r="C60" s="175"/>
      <c r="D60" s="176" t="s">
        <v>108</v>
      </c>
      <c r="E60" s="177"/>
      <c r="F60" s="177"/>
      <c r="G60" s="177"/>
      <c r="H60" s="177"/>
      <c r="I60" s="177"/>
      <c r="J60" s="178">
        <f>J91</f>
        <v>0</v>
      </c>
      <c r="K60" s="175"/>
      <c r="L60" s="17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0"/>
      <c r="C61" s="125"/>
      <c r="D61" s="181" t="s">
        <v>109</v>
      </c>
      <c r="E61" s="182"/>
      <c r="F61" s="182"/>
      <c r="G61" s="182"/>
      <c r="H61" s="182"/>
      <c r="I61" s="182"/>
      <c r="J61" s="183">
        <f>J92</f>
        <v>0</v>
      </c>
      <c r="K61" s="125"/>
      <c r="L61" s="18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0"/>
      <c r="C62" s="125"/>
      <c r="D62" s="181" t="s">
        <v>110</v>
      </c>
      <c r="E62" s="182"/>
      <c r="F62" s="182"/>
      <c r="G62" s="182"/>
      <c r="H62" s="182"/>
      <c r="I62" s="182"/>
      <c r="J62" s="183">
        <f>J135</f>
        <v>0</v>
      </c>
      <c r="K62" s="125"/>
      <c r="L62" s="18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0"/>
      <c r="C63" s="125"/>
      <c r="D63" s="181" t="s">
        <v>111</v>
      </c>
      <c r="E63" s="182"/>
      <c r="F63" s="182"/>
      <c r="G63" s="182"/>
      <c r="H63" s="182"/>
      <c r="I63" s="182"/>
      <c r="J63" s="183">
        <f>J142</f>
        <v>0</v>
      </c>
      <c r="K63" s="125"/>
      <c r="L63" s="18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0"/>
      <c r="C64" s="125"/>
      <c r="D64" s="181" t="s">
        <v>112</v>
      </c>
      <c r="E64" s="182"/>
      <c r="F64" s="182"/>
      <c r="G64" s="182"/>
      <c r="H64" s="182"/>
      <c r="I64" s="182"/>
      <c r="J64" s="183">
        <f>J147</f>
        <v>0</v>
      </c>
      <c r="K64" s="125"/>
      <c r="L64" s="184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0"/>
      <c r="C65" s="125"/>
      <c r="D65" s="181" t="s">
        <v>113</v>
      </c>
      <c r="E65" s="182"/>
      <c r="F65" s="182"/>
      <c r="G65" s="182"/>
      <c r="H65" s="182"/>
      <c r="I65" s="182"/>
      <c r="J65" s="183">
        <f>J151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0"/>
      <c r="C66" s="125"/>
      <c r="D66" s="181" t="s">
        <v>114</v>
      </c>
      <c r="E66" s="182"/>
      <c r="F66" s="182"/>
      <c r="G66" s="182"/>
      <c r="H66" s="182"/>
      <c r="I66" s="182"/>
      <c r="J66" s="183">
        <f>J232</f>
        <v>0</v>
      </c>
      <c r="K66" s="125"/>
      <c r="L66" s="18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0"/>
      <c r="C67" s="125"/>
      <c r="D67" s="181" t="s">
        <v>115</v>
      </c>
      <c r="E67" s="182"/>
      <c r="F67" s="182"/>
      <c r="G67" s="182"/>
      <c r="H67" s="182"/>
      <c r="I67" s="182"/>
      <c r="J67" s="183">
        <f>J239</f>
        <v>0</v>
      </c>
      <c r="K67" s="125"/>
      <c r="L67" s="18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0"/>
      <c r="C68" s="125"/>
      <c r="D68" s="181" t="s">
        <v>116</v>
      </c>
      <c r="E68" s="182"/>
      <c r="F68" s="182"/>
      <c r="G68" s="182"/>
      <c r="H68" s="182"/>
      <c r="I68" s="182"/>
      <c r="J68" s="183">
        <f>J250</f>
        <v>0</v>
      </c>
      <c r="K68" s="125"/>
      <c r="L68" s="18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74"/>
      <c r="C69" s="175"/>
      <c r="D69" s="176" t="s">
        <v>117</v>
      </c>
      <c r="E69" s="177"/>
      <c r="F69" s="177"/>
      <c r="G69" s="177"/>
      <c r="H69" s="177"/>
      <c r="I69" s="177"/>
      <c r="J69" s="178">
        <f>J254</f>
        <v>0</v>
      </c>
      <c r="K69" s="175"/>
      <c r="L69" s="17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80"/>
      <c r="C70" s="125"/>
      <c r="D70" s="181" t="s">
        <v>118</v>
      </c>
      <c r="E70" s="182"/>
      <c r="F70" s="182"/>
      <c r="G70" s="182"/>
      <c r="H70" s="182"/>
      <c r="I70" s="182"/>
      <c r="J70" s="183">
        <f>J255</f>
        <v>0</v>
      </c>
      <c r="K70" s="125"/>
      <c r="L70" s="184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6" s="2" customFormat="1" ht="6.96" customHeight="1">
      <c r="A76" s="38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4.96" customHeight="1">
      <c r="A77" s="38"/>
      <c r="B77" s="39"/>
      <c r="C77" s="23" t="s">
        <v>119</v>
      </c>
      <c r="D77" s="40"/>
      <c r="E77" s="40"/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16</v>
      </c>
      <c r="D79" s="40"/>
      <c r="E79" s="40"/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26.25" customHeight="1">
      <c r="A80" s="38"/>
      <c r="B80" s="39"/>
      <c r="C80" s="40"/>
      <c r="D80" s="40"/>
      <c r="E80" s="169" t="str">
        <f>E7</f>
        <v>Rekonstrukce č.p. 2983 U Synagogy - venkovní úpravy a IS SO02-SO04 rev1</v>
      </c>
      <c r="F80" s="32"/>
      <c r="G80" s="32"/>
      <c r="H80" s="32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101</v>
      </c>
      <c r="D81" s="40"/>
      <c r="E81" s="40"/>
      <c r="F81" s="40"/>
      <c r="G81" s="40"/>
      <c r="H81" s="40"/>
      <c r="I81" s="40"/>
      <c r="J81" s="40"/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6.5" customHeight="1">
      <c r="A82" s="38"/>
      <c r="B82" s="39"/>
      <c r="C82" s="40"/>
      <c r="D82" s="40"/>
      <c r="E82" s="69" t="str">
        <f>E9</f>
        <v>01 - SO02 Akumuilace dešťových vod a dešťová kanalizace</v>
      </c>
      <c r="F82" s="40"/>
      <c r="G82" s="40"/>
      <c r="H82" s="40"/>
      <c r="I82" s="40"/>
      <c r="J82" s="40"/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21</v>
      </c>
      <c r="D84" s="40"/>
      <c r="E84" s="40"/>
      <c r="F84" s="27" t="str">
        <f>F12</f>
        <v>Česká Lípa</v>
      </c>
      <c r="G84" s="40"/>
      <c r="H84" s="40"/>
      <c r="I84" s="32" t="s">
        <v>23</v>
      </c>
      <c r="J84" s="72" t="str">
        <f>IF(J12="","",J12)</f>
        <v>18. 10. 2021</v>
      </c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25</v>
      </c>
      <c r="D86" s="40"/>
      <c r="E86" s="40"/>
      <c r="F86" s="27" t="str">
        <f>E15</f>
        <v>Město Č. Lípa</v>
      </c>
      <c r="G86" s="40"/>
      <c r="H86" s="40"/>
      <c r="I86" s="32" t="s">
        <v>31</v>
      </c>
      <c r="J86" s="36" t="str">
        <f>E21</f>
        <v xml:space="preserve"> </v>
      </c>
      <c r="K86" s="40"/>
      <c r="L86" s="14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29</v>
      </c>
      <c r="D87" s="40"/>
      <c r="E87" s="40"/>
      <c r="F87" s="27" t="str">
        <f>IF(E18="","",E18)</f>
        <v>Vyplň údaj</v>
      </c>
      <c r="G87" s="40"/>
      <c r="H87" s="40"/>
      <c r="I87" s="32" t="s">
        <v>34</v>
      </c>
      <c r="J87" s="36" t="str">
        <f>E24</f>
        <v>J. Nešněra</v>
      </c>
      <c r="K87" s="40"/>
      <c r="L87" s="14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0.32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4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11" customFormat="1" ht="29.28" customHeight="1">
      <c r="A89" s="185"/>
      <c r="B89" s="186"/>
      <c r="C89" s="187" t="s">
        <v>120</v>
      </c>
      <c r="D89" s="188" t="s">
        <v>57</v>
      </c>
      <c r="E89" s="188" t="s">
        <v>53</v>
      </c>
      <c r="F89" s="188" t="s">
        <v>54</v>
      </c>
      <c r="G89" s="188" t="s">
        <v>121</v>
      </c>
      <c r="H89" s="188" t="s">
        <v>122</v>
      </c>
      <c r="I89" s="188" t="s">
        <v>123</v>
      </c>
      <c r="J89" s="188" t="s">
        <v>106</v>
      </c>
      <c r="K89" s="189" t="s">
        <v>124</v>
      </c>
      <c r="L89" s="190"/>
      <c r="M89" s="92" t="s">
        <v>19</v>
      </c>
      <c r="N89" s="93" t="s">
        <v>42</v>
      </c>
      <c r="O89" s="93" t="s">
        <v>125</v>
      </c>
      <c r="P89" s="93" t="s">
        <v>126</v>
      </c>
      <c r="Q89" s="93" t="s">
        <v>127</v>
      </c>
      <c r="R89" s="93" t="s">
        <v>128</v>
      </c>
      <c r="S89" s="93" t="s">
        <v>129</v>
      </c>
      <c r="T89" s="94" t="s">
        <v>130</v>
      </c>
      <c r="U89" s="185"/>
      <c r="V89" s="185"/>
      <c r="W89" s="185"/>
      <c r="X89" s="185"/>
      <c r="Y89" s="185"/>
      <c r="Z89" s="185"/>
      <c r="AA89" s="185"/>
      <c r="AB89" s="185"/>
      <c r="AC89" s="185"/>
      <c r="AD89" s="185"/>
      <c r="AE89" s="185"/>
    </row>
    <row r="90" s="2" customFormat="1" ht="22.8" customHeight="1">
      <c r="A90" s="38"/>
      <c r="B90" s="39"/>
      <c r="C90" s="99" t="s">
        <v>131</v>
      </c>
      <c r="D90" s="40"/>
      <c r="E90" s="40"/>
      <c r="F90" s="40"/>
      <c r="G90" s="40"/>
      <c r="H90" s="40"/>
      <c r="I90" s="40"/>
      <c r="J90" s="191">
        <f>BK90</f>
        <v>0</v>
      </c>
      <c r="K90" s="40"/>
      <c r="L90" s="44"/>
      <c r="M90" s="95"/>
      <c r="N90" s="192"/>
      <c r="O90" s="96"/>
      <c r="P90" s="193">
        <f>P91+P254</f>
        <v>0</v>
      </c>
      <c r="Q90" s="96"/>
      <c r="R90" s="193">
        <f>R91+R254</f>
        <v>360.66773374999991</v>
      </c>
      <c r="S90" s="96"/>
      <c r="T90" s="194">
        <f>T91+T254</f>
        <v>6.0369299999999999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71</v>
      </c>
      <c r="AU90" s="17" t="s">
        <v>107</v>
      </c>
      <c r="BK90" s="195">
        <f>BK91+BK254</f>
        <v>0</v>
      </c>
    </row>
    <row r="91" s="12" customFormat="1" ht="25.92" customHeight="1">
      <c r="A91" s="12"/>
      <c r="B91" s="196"/>
      <c r="C91" s="197"/>
      <c r="D91" s="198" t="s">
        <v>71</v>
      </c>
      <c r="E91" s="199" t="s">
        <v>132</v>
      </c>
      <c r="F91" s="199" t="s">
        <v>133</v>
      </c>
      <c r="G91" s="197"/>
      <c r="H91" s="197"/>
      <c r="I91" s="200"/>
      <c r="J91" s="201">
        <f>BK91</f>
        <v>0</v>
      </c>
      <c r="K91" s="197"/>
      <c r="L91" s="202"/>
      <c r="M91" s="203"/>
      <c r="N91" s="204"/>
      <c r="O91" s="204"/>
      <c r="P91" s="205">
        <f>P92+P135+P142+P147+P151+P232+P239+P250</f>
        <v>0</v>
      </c>
      <c r="Q91" s="204"/>
      <c r="R91" s="205">
        <f>R92+R135+R142+R147+R151+R232+R239+R250</f>
        <v>360.66680374999993</v>
      </c>
      <c r="S91" s="204"/>
      <c r="T91" s="206">
        <f>T92+T135+T142+T147+T151+T232+T239+T250</f>
        <v>5.9614199999999995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7" t="s">
        <v>80</v>
      </c>
      <c r="AT91" s="208" t="s">
        <v>71</v>
      </c>
      <c r="AU91" s="208" t="s">
        <v>72</v>
      </c>
      <c r="AY91" s="207" t="s">
        <v>134</v>
      </c>
      <c r="BK91" s="209">
        <f>BK92+BK135+BK142+BK147+BK151+BK232+BK239+BK250</f>
        <v>0</v>
      </c>
    </row>
    <row r="92" s="12" customFormat="1" ht="22.8" customHeight="1">
      <c r="A92" s="12"/>
      <c r="B92" s="196"/>
      <c r="C92" s="197"/>
      <c r="D92" s="198" t="s">
        <v>71</v>
      </c>
      <c r="E92" s="210" t="s">
        <v>80</v>
      </c>
      <c r="F92" s="210" t="s">
        <v>135</v>
      </c>
      <c r="G92" s="197"/>
      <c r="H92" s="197"/>
      <c r="I92" s="200"/>
      <c r="J92" s="211">
        <f>BK92</f>
        <v>0</v>
      </c>
      <c r="K92" s="197"/>
      <c r="L92" s="202"/>
      <c r="M92" s="203"/>
      <c r="N92" s="204"/>
      <c r="O92" s="204"/>
      <c r="P92" s="205">
        <f>SUM(P93:P134)</f>
        <v>0</v>
      </c>
      <c r="Q92" s="204"/>
      <c r="R92" s="205">
        <f>SUM(R93:R134)</f>
        <v>332.66491999999994</v>
      </c>
      <c r="S92" s="204"/>
      <c r="T92" s="206">
        <f>SUM(T93:T134)</f>
        <v>1.4749999999999999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7" t="s">
        <v>80</v>
      </c>
      <c r="AT92" s="208" t="s">
        <v>71</v>
      </c>
      <c r="AU92" s="208" t="s">
        <v>80</v>
      </c>
      <c r="AY92" s="207" t="s">
        <v>134</v>
      </c>
      <c r="BK92" s="209">
        <f>SUM(BK93:BK134)</f>
        <v>0</v>
      </c>
    </row>
    <row r="93" s="2" customFormat="1" ht="24.15" customHeight="1">
      <c r="A93" s="38"/>
      <c r="B93" s="39"/>
      <c r="C93" s="212" t="s">
        <v>80</v>
      </c>
      <c r="D93" s="212" t="s">
        <v>136</v>
      </c>
      <c r="E93" s="213" t="s">
        <v>137</v>
      </c>
      <c r="F93" s="214" t="s">
        <v>138</v>
      </c>
      <c r="G93" s="215" t="s">
        <v>139</v>
      </c>
      <c r="H93" s="216">
        <v>5</v>
      </c>
      <c r="I93" s="217"/>
      <c r="J93" s="218">
        <f>ROUND(I93*H93,2)</f>
        <v>0</v>
      </c>
      <c r="K93" s="214" t="s">
        <v>140</v>
      </c>
      <c r="L93" s="44"/>
      <c r="M93" s="219" t="s">
        <v>19</v>
      </c>
      <c r="N93" s="220" t="s">
        <v>43</v>
      </c>
      <c r="O93" s="84"/>
      <c r="P93" s="221">
        <f>O93*H93</f>
        <v>0</v>
      </c>
      <c r="Q93" s="221">
        <v>0</v>
      </c>
      <c r="R93" s="221">
        <f>Q93*H93</f>
        <v>0</v>
      </c>
      <c r="S93" s="221">
        <v>0.29499999999999998</v>
      </c>
      <c r="T93" s="222">
        <f>S93*H93</f>
        <v>1.4749999999999999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23" t="s">
        <v>141</v>
      </c>
      <c r="AT93" s="223" t="s">
        <v>136</v>
      </c>
      <c r="AU93" s="223" t="s">
        <v>82</v>
      </c>
      <c r="AY93" s="17" t="s">
        <v>134</v>
      </c>
      <c r="BE93" s="224">
        <f>IF(N93="základní",J93,0)</f>
        <v>0</v>
      </c>
      <c r="BF93" s="224">
        <f>IF(N93="snížená",J93,0)</f>
        <v>0</v>
      </c>
      <c r="BG93" s="224">
        <f>IF(N93="zákl. přenesená",J93,0)</f>
        <v>0</v>
      </c>
      <c r="BH93" s="224">
        <f>IF(N93="sníž. přenesená",J93,0)</f>
        <v>0</v>
      </c>
      <c r="BI93" s="224">
        <f>IF(N93="nulová",J93,0)</f>
        <v>0</v>
      </c>
      <c r="BJ93" s="17" t="s">
        <v>80</v>
      </c>
      <c r="BK93" s="224">
        <f>ROUND(I93*H93,2)</f>
        <v>0</v>
      </c>
      <c r="BL93" s="17" t="s">
        <v>141</v>
      </c>
      <c r="BM93" s="223" t="s">
        <v>142</v>
      </c>
    </row>
    <row r="94" s="2" customFormat="1">
      <c r="A94" s="38"/>
      <c r="B94" s="39"/>
      <c r="C94" s="40"/>
      <c r="D94" s="225" t="s">
        <v>143</v>
      </c>
      <c r="E94" s="40"/>
      <c r="F94" s="226" t="s">
        <v>144</v>
      </c>
      <c r="G94" s="40"/>
      <c r="H94" s="40"/>
      <c r="I94" s="227"/>
      <c r="J94" s="40"/>
      <c r="K94" s="40"/>
      <c r="L94" s="44"/>
      <c r="M94" s="228"/>
      <c r="N94" s="229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143</v>
      </c>
      <c r="AU94" s="17" t="s">
        <v>82</v>
      </c>
    </row>
    <row r="95" s="2" customFormat="1">
      <c r="A95" s="38"/>
      <c r="B95" s="39"/>
      <c r="C95" s="40"/>
      <c r="D95" s="230" t="s">
        <v>145</v>
      </c>
      <c r="E95" s="40"/>
      <c r="F95" s="231" t="s">
        <v>146</v>
      </c>
      <c r="G95" s="40"/>
      <c r="H95" s="40"/>
      <c r="I95" s="227"/>
      <c r="J95" s="40"/>
      <c r="K95" s="40"/>
      <c r="L95" s="44"/>
      <c r="M95" s="228"/>
      <c r="N95" s="229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145</v>
      </c>
      <c r="AU95" s="17" t="s">
        <v>82</v>
      </c>
    </row>
    <row r="96" s="2" customFormat="1" ht="33" customHeight="1">
      <c r="A96" s="38"/>
      <c r="B96" s="39"/>
      <c r="C96" s="212" t="s">
        <v>82</v>
      </c>
      <c r="D96" s="212" t="s">
        <v>136</v>
      </c>
      <c r="E96" s="213" t="s">
        <v>147</v>
      </c>
      <c r="F96" s="214" t="s">
        <v>148</v>
      </c>
      <c r="G96" s="215" t="s">
        <v>149</v>
      </c>
      <c r="H96" s="216">
        <v>178.19999999999999</v>
      </c>
      <c r="I96" s="217"/>
      <c r="J96" s="218">
        <f>ROUND(I96*H96,2)</f>
        <v>0</v>
      </c>
      <c r="K96" s="214" t="s">
        <v>150</v>
      </c>
      <c r="L96" s="44"/>
      <c r="M96" s="219" t="s">
        <v>19</v>
      </c>
      <c r="N96" s="220" t="s">
        <v>43</v>
      </c>
      <c r="O96" s="84"/>
      <c r="P96" s="221">
        <f>O96*H96</f>
        <v>0</v>
      </c>
      <c r="Q96" s="221">
        <v>0</v>
      </c>
      <c r="R96" s="221">
        <f>Q96*H96</f>
        <v>0</v>
      </c>
      <c r="S96" s="221">
        <v>0</v>
      </c>
      <c r="T96" s="222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23" t="s">
        <v>141</v>
      </c>
      <c r="AT96" s="223" t="s">
        <v>136</v>
      </c>
      <c r="AU96" s="223" t="s">
        <v>82</v>
      </c>
      <c r="AY96" s="17" t="s">
        <v>134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7" t="s">
        <v>80</v>
      </c>
      <c r="BK96" s="224">
        <f>ROUND(I96*H96,2)</f>
        <v>0</v>
      </c>
      <c r="BL96" s="17" t="s">
        <v>141</v>
      </c>
      <c r="BM96" s="223" t="s">
        <v>151</v>
      </c>
    </row>
    <row r="97" s="2" customFormat="1">
      <c r="A97" s="38"/>
      <c r="B97" s="39"/>
      <c r="C97" s="40"/>
      <c r="D97" s="225" t="s">
        <v>143</v>
      </c>
      <c r="E97" s="40"/>
      <c r="F97" s="226" t="s">
        <v>152</v>
      </c>
      <c r="G97" s="40"/>
      <c r="H97" s="40"/>
      <c r="I97" s="227"/>
      <c r="J97" s="40"/>
      <c r="K97" s="40"/>
      <c r="L97" s="44"/>
      <c r="M97" s="228"/>
      <c r="N97" s="229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143</v>
      </c>
      <c r="AU97" s="17" t="s">
        <v>82</v>
      </c>
    </row>
    <row r="98" s="2" customFormat="1">
      <c r="A98" s="38"/>
      <c r="B98" s="39"/>
      <c r="C98" s="40"/>
      <c r="D98" s="230" t="s">
        <v>145</v>
      </c>
      <c r="E98" s="40"/>
      <c r="F98" s="231" t="s">
        <v>153</v>
      </c>
      <c r="G98" s="40"/>
      <c r="H98" s="40"/>
      <c r="I98" s="227"/>
      <c r="J98" s="40"/>
      <c r="K98" s="40"/>
      <c r="L98" s="44"/>
      <c r="M98" s="228"/>
      <c r="N98" s="229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145</v>
      </c>
      <c r="AU98" s="17" t="s">
        <v>82</v>
      </c>
    </row>
    <row r="99" s="13" customFormat="1">
      <c r="A99" s="13"/>
      <c r="B99" s="232"/>
      <c r="C99" s="233"/>
      <c r="D99" s="225" t="s">
        <v>154</v>
      </c>
      <c r="E99" s="234" t="s">
        <v>19</v>
      </c>
      <c r="F99" s="235" t="s">
        <v>155</v>
      </c>
      <c r="G99" s="233"/>
      <c r="H99" s="236">
        <v>178.19999999999999</v>
      </c>
      <c r="I99" s="237"/>
      <c r="J99" s="233"/>
      <c r="K99" s="233"/>
      <c r="L99" s="238"/>
      <c r="M99" s="239"/>
      <c r="N99" s="240"/>
      <c r="O99" s="240"/>
      <c r="P99" s="240"/>
      <c r="Q99" s="240"/>
      <c r="R99" s="240"/>
      <c r="S99" s="240"/>
      <c r="T99" s="241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2" t="s">
        <v>154</v>
      </c>
      <c r="AU99" s="242" t="s">
        <v>82</v>
      </c>
      <c r="AV99" s="13" t="s">
        <v>82</v>
      </c>
      <c r="AW99" s="13" t="s">
        <v>33</v>
      </c>
      <c r="AX99" s="13" t="s">
        <v>72</v>
      </c>
      <c r="AY99" s="242" t="s">
        <v>134</v>
      </c>
    </row>
    <row r="100" s="14" customFormat="1">
      <c r="A100" s="14"/>
      <c r="B100" s="243"/>
      <c r="C100" s="244"/>
      <c r="D100" s="225" t="s">
        <v>154</v>
      </c>
      <c r="E100" s="245" t="s">
        <v>19</v>
      </c>
      <c r="F100" s="246" t="s">
        <v>156</v>
      </c>
      <c r="G100" s="244"/>
      <c r="H100" s="247">
        <v>178.19999999999999</v>
      </c>
      <c r="I100" s="248"/>
      <c r="J100" s="244"/>
      <c r="K100" s="244"/>
      <c r="L100" s="249"/>
      <c r="M100" s="250"/>
      <c r="N100" s="251"/>
      <c r="O100" s="251"/>
      <c r="P100" s="251"/>
      <c r="Q100" s="251"/>
      <c r="R100" s="251"/>
      <c r="S100" s="251"/>
      <c r="T100" s="252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3" t="s">
        <v>154</v>
      </c>
      <c r="AU100" s="253" t="s">
        <v>82</v>
      </c>
      <c r="AV100" s="14" t="s">
        <v>141</v>
      </c>
      <c r="AW100" s="14" t="s">
        <v>33</v>
      </c>
      <c r="AX100" s="14" t="s">
        <v>80</v>
      </c>
      <c r="AY100" s="253" t="s">
        <v>134</v>
      </c>
    </row>
    <row r="101" s="2" customFormat="1" ht="33" customHeight="1">
      <c r="A101" s="38"/>
      <c r="B101" s="39"/>
      <c r="C101" s="212" t="s">
        <v>157</v>
      </c>
      <c r="D101" s="212" t="s">
        <v>136</v>
      </c>
      <c r="E101" s="213" t="s">
        <v>158</v>
      </c>
      <c r="F101" s="214" t="s">
        <v>159</v>
      </c>
      <c r="G101" s="215" t="s">
        <v>149</v>
      </c>
      <c r="H101" s="216">
        <v>121.45</v>
      </c>
      <c r="I101" s="217"/>
      <c r="J101" s="218">
        <f>ROUND(I101*H101,2)</f>
        <v>0</v>
      </c>
      <c r="K101" s="214" t="s">
        <v>140</v>
      </c>
      <c r="L101" s="44"/>
      <c r="M101" s="219" t="s">
        <v>19</v>
      </c>
      <c r="N101" s="220" t="s">
        <v>43</v>
      </c>
      <c r="O101" s="84"/>
      <c r="P101" s="221">
        <f>O101*H101</f>
        <v>0</v>
      </c>
      <c r="Q101" s="221">
        <v>0</v>
      </c>
      <c r="R101" s="221">
        <f>Q101*H101</f>
        <v>0</v>
      </c>
      <c r="S101" s="221">
        <v>0</v>
      </c>
      <c r="T101" s="222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23" t="s">
        <v>141</v>
      </c>
      <c r="AT101" s="223" t="s">
        <v>136</v>
      </c>
      <c r="AU101" s="223" t="s">
        <v>82</v>
      </c>
      <c r="AY101" s="17" t="s">
        <v>134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17" t="s">
        <v>80</v>
      </c>
      <c r="BK101" s="224">
        <f>ROUND(I101*H101,2)</f>
        <v>0</v>
      </c>
      <c r="BL101" s="17" t="s">
        <v>141</v>
      </c>
      <c r="BM101" s="223" t="s">
        <v>160</v>
      </c>
    </row>
    <row r="102" s="2" customFormat="1">
      <c r="A102" s="38"/>
      <c r="B102" s="39"/>
      <c r="C102" s="40"/>
      <c r="D102" s="225" t="s">
        <v>143</v>
      </c>
      <c r="E102" s="40"/>
      <c r="F102" s="226" t="s">
        <v>161</v>
      </c>
      <c r="G102" s="40"/>
      <c r="H102" s="40"/>
      <c r="I102" s="227"/>
      <c r="J102" s="40"/>
      <c r="K102" s="40"/>
      <c r="L102" s="44"/>
      <c r="M102" s="228"/>
      <c r="N102" s="229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143</v>
      </c>
      <c r="AU102" s="17" t="s">
        <v>82</v>
      </c>
    </row>
    <row r="103" s="2" customFormat="1">
      <c r="A103" s="38"/>
      <c r="B103" s="39"/>
      <c r="C103" s="40"/>
      <c r="D103" s="230" t="s">
        <v>145</v>
      </c>
      <c r="E103" s="40"/>
      <c r="F103" s="231" t="s">
        <v>162</v>
      </c>
      <c r="G103" s="40"/>
      <c r="H103" s="40"/>
      <c r="I103" s="227"/>
      <c r="J103" s="40"/>
      <c r="K103" s="40"/>
      <c r="L103" s="44"/>
      <c r="M103" s="228"/>
      <c r="N103" s="229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145</v>
      </c>
      <c r="AU103" s="17" t="s">
        <v>82</v>
      </c>
    </row>
    <row r="104" s="13" customFormat="1">
      <c r="A104" s="13"/>
      <c r="B104" s="232"/>
      <c r="C104" s="233"/>
      <c r="D104" s="225" t="s">
        <v>154</v>
      </c>
      <c r="E104" s="234" t="s">
        <v>19</v>
      </c>
      <c r="F104" s="235" t="s">
        <v>163</v>
      </c>
      <c r="G104" s="233"/>
      <c r="H104" s="236">
        <v>104.65000000000001</v>
      </c>
      <c r="I104" s="237"/>
      <c r="J104" s="233"/>
      <c r="K104" s="233"/>
      <c r="L104" s="238"/>
      <c r="M104" s="239"/>
      <c r="N104" s="240"/>
      <c r="O104" s="240"/>
      <c r="P104" s="240"/>
      <c r="Q104" s="240"/>
      <c r="R104" s="240"/>
      <c r="S104" s="240"/>
      <c r="T104" s="24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2" t="s">
        <v>154</v>
      </c>
      <c r="AU104" s="242" t="s">
        <v>82</v>
      </c>
      <c r="AV104" s="13" t="s">
        <v>82</v>
      </c>
      <c r="AW104" s="13" t="s">
        <v>33</v>
      </c>
      <c r="AX104" s="13" t="s">
        <v>72</v>
      </c>
      <c r="AY104" s="242" t="s">
        <v>134</v>
      </c>
    </row>
    <row r="105" s="13" customFormat="1">
      <c r="A105" s="13"/>
      <c r="B105" s="232"/>
      <c r="C105" s="233"/>
      <c r="D105" s="225" t="s">
        <v>154</v>
      </c>
      <c r="E105" s="234" t="s">
        <v>19</v>
      </c>
      <c r="F105" s="235" t="s">
        <v>164</v>
      </c>
      <c r="G105" s="233"/>
      <c r="H105" s="236">
        <v>16.800000000000001</v>
      </c>
      <c r="I105" s="237"/>
      <c r="J105" s="233"/>
      <c r="K105" s="233"/>
      <c r="L105" s="238"/>
      <c r="M105" s="239"/>
      <c r="N105" s="240"/>
      <c r="O105" s="240"/>
      <c r="P105" s="240"/>
      <c r="Q105" s="240"/>
      <c r="R105" s="240"/>
      <c r="S105" s="240"/>
      <c r="T105" s="241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2" t="s">
        <v>154</v>
      </c>
      <c r="AU105" s="242" t="s">
        <v>82</v>
      </c>
      <c r="AV105" s="13" t="s">
        <v>82</v>
      </c>
      <c r="AW105" s="13" t="s">
        <v>33</v>
      </c>
      <c r="AX105" s="13" t="s">
        <v>72</v>
      </c>
      <c r="AY105" s="242" t="s">
        <v>134</v>
      </c>
    </row>
    <row r="106" s="14" customFormat="1">
      <c r="A106" s="14"/>
      <c r="B106" s="243"/>
      <c r="C106" s="244"/>
      <c r="D106" s="225" t="s">
        <v>154</v>
      </c>
      <c r="E106" s="245" t="s">
        <v>19</v>
      </c>
      <c r="F106" s="246" t="s">
        <v>156</v>
      </c>
      <c r="G106" s="244"/>
      <c r="H106" s="247">
        <v>121.45</v>
      </c>
      <c r="I106" s="248"/>
      <c r="J106" s="244"/>
      <c r="K106" s="244"/>
      <c r="L106" s="249"/>
      <c r="M106" s="250"/>
      <c r="N106" s="251"/>
      <c r="O106" s="251"/>
      <c r="P106" s="251"/>
      <c r="Q106" s="251"/>
      <c r="R106" s="251"/>
      <c r="S106" s="251"/>
      <c r="T106" s="252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3" t="s">
        <v>154</v>
      </c>
      <c r="AU106" s="253" t="s">
        <v>82</v>
      </c>
      <c r="AV106" s="14" t="s">
        <v>141</v>
      </c>
      <c r="AW106" s="14" t="s">
        <v>33</v>
      </c>
      <c r="AX106" s="14" t="s">
        <v>80</v>
      </c>
      <c r="AY106" s="253" t="s">
        <v>134</v>
      </c>
    </row>
    <row r="107" s="2" customFormat="1" ht="21.75" customHeight="1">
      <c r="A107" s="38"/>
      <c r="B107" s="39"/>
      <c r="C107" s="212" t="s">
        <v>141</v>
      </c>
      <c r="D107" s="212" t="s">
        <v>136</v>
      </c>
      <c r="E107" s="213" t="s">
        <v>165</v>
      </c>
      <c r="F107" s="214" t="s">
        <v>166</v>
      </c>
      <c r="G107" s="215" t="s">
        <v>139</v>
      </c>
      <c r="H107" s="216">
        <v>28</v>
      </c>
      <c r="I107" s="217"/>
      <c r="J107" s="218">
        <f>ROUND(I107*H107,2)</f>
        <v>0</v>
      </c>
      <c r="K107" s="214" t="s">
        <v>140</v>
      </c>
      <c r="L107" s="44"/>
      <c r="M107" s="219" t="s">
        <v>19</v>
      </c>
      <c r="N107" s="220" t="s">
        <v>43</v>
      </c>
      <c r="O107" s="84"/>
      <c r="P107" s="221">
        <f>O107*H107</f>
        <v>0</v>
      </c>
      <c r="Q107" s="221">
        <v>0.00084000000000000003</v>
      </c>
      <c r="R107" s="221">
        <f>Q107*H107</f>
        <v>0.023519999999999999</v>
      </c>
      <c r="S107" s="221">
        <v>0</v>
      </c>
      <c r="T107" s="222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23" t="s">
        <v>141</v>
      </c>
      <c r="AT107" s="223" t="s">
        <v>136</v>
      </c>
      <c r="AU107" s="223" t="s">
        <v>82</v>
      </c>
      <c r="AY107" s="17" t="s">
        <v>134</v>
      </c>
      <c r="BE107" s="224">
        <f>IF(N107="základní",J107,0)</f>
        <v>0</v>
      </c>
      <c r="BF107" s="224">
        <f>IF(N107="snížená",J107,0)</f>
        <v>0</v>
      </c>
      <c r="BG107" s="224">
        <f>IF(N107="zákl. přenesená",J107,0)</f>
        <v>0</v>
      </c>
      <c r="BH107" s="224">
        <f>IF(N107="sníž. přenesená",J107,0)</f>
        <v>0</v>
      </c>
      <c r="BI107" s="224">
        <f>IF(N107="nulová",J107,0)</f>
        <v>0</v>
      </c>
      <c r="BJ107" s="17" t="s">
        <v>80</v>
      </c>
      <c r="BK107" s="224">
        <f>ROUND(I107*H107,2)</f>
        <v>0</v>
      </c>
      <c r="BL107" s="17" t="s">
        <v>141</v>
      </c>
      <c r="BM107" s="223" t="s">
        <v>167</v>
      </c>
    </row>
    <row r="108" s="2" customFormat="1">
      <c r="A108" s="38"/>
      <c r="B108" s="39"/>
      <c r="C108" s="40"/>
      <c r="D108" s="225" t="s">
        <v>143</v>
      </c>
      <c r="E108" s="40"/>
      <c r="F108" s="226" t="s">
        <v>168</v>
      </c>
      <c r="G108" s="40"/>
      <c r="H108" s="40"/>
      <c r="I108" s="227"/>
      <c r="J108" s="40"/>
      <c r="K108" s="40"/>
      <c r="L108" s="44"/>
      <c r="M108" s="228"/>
      <c r="N108" s="229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143</v>
      </c>
      <c r="AU108" s="17" t="s">
        <v>82</v>
      </c>
    </row>
    <row r="109" s="2" customFormat="1">
      <c r="A109" s="38"/>
      <c r="B109" s="39"/>
      <c r="C109" s="40"/>
      <c r="D109" s="230" t="s">
        <v>145</v>
      </c>
      <c r="E109" s="40"/>
      <c r="F109" s="231" t="s">
        <v>169</v>
      </c>
      <c r="G109" s="40"/>
      <c r="H109" s="40"/>
      <c r="I109" s="227"/>
      <c r="J109" s="40"/>
      <c r="K109" s="40"/>
      <c r="L109" s="44"/>
      <c r="M109" s="228"/>
      <c r="N109" s="229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145</v>
      </c>
      <c r="AU109" s="17" t="s">
        <v>82</v>
      </c>
    </row>
    <row r="110" s="13" customFormat="1">
      <c r="A110" s="13"/>
      <c r="B110" s="232"/>
      <c r="C110" s="233"/>
      <c r="D110" s="225" t="s">
        <v>154</v>
      </c>
      <c r="E110" s="234" t="s">
        <v>19</v>
      </c>
      <c r="F110" s="235" t="s">
        <v>170</v>
      </c>
      <c r="G110" s="233"/>
      <c r="H110" s="236">
        <v>28</v>
      </c>
      <c r="I110" s="237"/>
      <c r="J110" s="233"/>
      <c r="K110" s="233"/>
      <c r="L110" s="238"/>
      <c r="M110" s="239"/>
      <c r="N110" s="240"/>
      <c r="O110" s="240"/>
      <c r="P110" s="240"/>
      <c r="Q110" s="240"/>
      <c r="R110" s="240"/>
      <c r="S110" s="240"/>
      <c r="T110" s="241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2" t="s">
        <v>154</v>
      </c>
      <c r="AU110" s="242" t="s">
        <v>82</v>
      </c>
      <c r="AV110" s="13" t="s">
        <v>82</v>
      </c>
      <c r="AW110" s="13" t="s">
        <v>33</v>
      </c>
      <c r="AX110" s="13" t="s">
        <v>80</v>
      </c>
      <c r="AY110" s="242" t="s">
        <v>134</v>
      </c>
    </row>
    <row r="111" s="2" customFormat="1" ht="24.15" customHeight="1">
      <c r="A111" s="38"/>
      <c r="B111" s="39"/>
      <c r="C111" s="212" t="s">
        <v>171</v>
      </c>
      <c r="D111" s="212" t="s">
        <v>136</v>
      </c>
      <c r="E111" s="213" t="s">
        <v>172</v>
      </c>
      <c r="F111" s="214" t="s">
        <v>173</v>
      </c>
      <c r="G111" s="215" t="s">
        <v>139</v>
      </c>
      <c r="H111" s="216">
        <v>28</v>
      </c>
      <c r="I111" s="217"/>
      <c r="J111" s="218">
        <f>ROUND(I111*H111,2)</f>
        <v>0</v>
      </c>
      <c r="K111" s="214" t="s">
        <v>140</v>
      </c>
      <c r="L111" s="44"/>
      <c r="M111" s="219" t="s">
        <v>19</v>
      </c>
      <c r="N111" s="220" t="s">
        <v>43</v>
      </c>
      <c r="O111" s="84"/>
      <c r="P111" s="221">
        <f>O111*H111</f>
        <v>0</v>
      </c>
      <c r="Q111" s="221">
        <v>0</v>
      </c>
      <c r="R111" s="221">
        <f>Q111*H111</f>
        <v>0</v>
      </c>
      <c r="S111" s="221">
        <v>0</v>
      </c>
      <c r="T111" s="222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23" t="s">
        <v>141</v>
      </c>
      <c r="AT111" s="223" t="s">
        <v>136</v>
      </c>
      <c r="AU111" s="223" t="s">
        <v>82</v>
      </c>
      <c r="AY111" s="17" t="s">
        <v>134</v>
      </c>
      <c r="BE111" s="224">
        <f>IF(N111="základní",J111,0)</f>
        <v>0</v>
      </c>
      <c r="BF111" s="224">
        <f>IF(N111="snížená",J111,0)</f>
        <v>0</v>
      </c>
      <c r="BG111" s="224">
        <f>IF(N111="zákl. přenesená",J111,0)</f>
        <v>0</v>
      </c>
      <c r="BH111" s="224">
        <f>IF(N111="sníž. přenesená",J111,0)</f>
        <v>0</v>
      </c>
      <c r="BI111" s="224">
        <f>IF(N111="nulová",J111,0)</f>
        <v>0</v>
      </c>
      <c r="BJ111" s="17" t="s">
        <v>80</v>
      </c>
      <c r="BK111" s="224">
        <f>ROUND(I111*H111,2)</f>
        <v>0</v>
      </c>
      <c r="BL111" s="17" t="s">
        <v>141</v>
      </c>
      <c r="BM111" s="223" t="s">
        <v>174</v>
      </c>
    </row>
    <row r="112" s="2" customFormat="1">
      <c r="A112" s="38"/>
      <c r="B112" s="39"/>
      <c r="C112" s="40"/>
      <c r="D112" s="225" t="s">
        <v>143</v>
      </c>
      <c r="E112" s="40"/>
      <c r="F112" s="226" t="s">
        <v>175</v>
      </c>
      <c r="G112" s="40"/>
      <c r="H112" s="40"/>
      <c r="I112" s="227"/>
      <c r="J112" s="40"/>
      <c r="K112" s="40"/>
      <c r="L112" s="44"/>
      <c r="M112" s="228"/>
      <c r="N112" s="229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143</v>
      </c>
      <c r="AU112" s="17" t="s">
        <v>82</v>
      </c>
    </row>
    <row r="113" s="2" customFormat="1">
      <c r="A113" s="38"/>
      <c r="B113" s="39"/>
      <c r="C113" s="40"/>
      <c r="D113" s="230" t="s">
        <v>145</v>
      </c>
      <c r="E113" s="40"/>
      <c r="F113" s="231" t="s">
        <v>176</v>
      </c>
      <c r="G113" s="40"/>
      <c r="H113" s="40"/>
      <c r="I113" s="227"/>
      <c r="J113" s="40"/>
      <c r="K113" s="40"/>
      <c r="L113" s="44"/>
      <c r="M113" s="228"/>
      <c r="N113" s="229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145</v>
      </c>
      <c r="AU113" s="17" t="s">
        <v>82</v>
      </c>
    </row>
    <row r="114" s="2" customFormat="1" ht="16.5" customHeight="1">
      <c r="A114" s="38"/>
      <c r="B114" s="39"/>
      <c r="C114" s="212" t="s">
        <v>177</v>
      </c>
      <c r="D114" s="212" t="s">
        <v>136</v>
      </c>
      <c r="E114" s="213" t="s">
        <v>178</v>
      </c>
      <c r="F114" s="214" t="s">
        <v>19</v>
      </c>
      <c r="G114" s="215" t="s">
        <v>149</v>
      </c>
      <c r="H114" s="216">
        <v>240.84999999999999</v>
      </c>
      <c r="I114" s="217"/>
      <c r="J114" s="218">
        <f>ROUND(I114*H114,2)</f>
        <v>0</v>
      </c>
      <c r="K114" s="214" t="s">
        <v>19</v>
      </c>
      <c r="L114" s="44"/>
      <c r="M114" s="219" t="s">
        <v>19</v>
      </c>
      <c r="N114" s="220" t="s">
        <v>43</v>
      </c>
      <c r="O114" s="84"/>
      <c r="P114" s="221">
        <f>O114*H114</f>
        <v>0</v>
      </c>
      <c r="Q114" s="221">
        <v>0</v>
      </c>
      <c r="R114" s="221">
        <f>Q114*H114</f>
        <v>0</v>
      </c>
      <c r="S114" s="221">
        <v>0</v>
      </c>
      <c r="T114" s="222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23" t="s">
        <v>141</v>
      </c>
      <c r="AT114" s="223" t="s">
        <v>136</v>
      </c>
      <c r="AU114" s="223" t="s">
        <v>82</v>
      </c>
      <c r="AY114" s="17" t="s">
        <v>134</v>
      </c>
      <c r="BE114" s="224">
        <f>IF(N114="základní",J114,0)</f>
        <v>0</v>
      </c>
      <c r="BF114" s="224">
        <f>IF(N114="snížená",J114,0)</f>
        <v>0</v>
      </c>
      <c r="BG114" s="224">
        <f>IF(N114="zákl. přenesená",J114,0)</f>
        <v>0</v>
      </c>
      <c r="BH114" s="224">
        <f>IF(N114="sníž. přenesená",J114,0)</f>
        <v>0</v>
      </c>
      <c r="BI114" s="224">
        <f>IF(N114="nulová",J114,0)</f>
        <v>0</v>
      </c>
      <c r="BJ114" s="17" t="s">
        <v>80</v>
      </c>
      <c r="BK114" s="224">
        <f>ROUND(I114*H114,2)</f>
        <v>0</v>
      </c>
      <c r="BL114" s="17" t="s">
        <v>141</v>
      </c>
      <c r="BM114" s="223" t="s">
        <v>179</v>
      </c>
    </row>
    <row r="115" s="2" customFormat="1">
      <c r="A115" s="38"/>
      <c r="B115" s="39"/>
      <c r="C115" s="40"/>
      <c r="D115" s="225" t="s">
        <v>143</v>
      </c>
      <c r="E115" s="40"/>
      <c r="F115" s="226" t="s">
        <v>180</v>
      </c>
      <c r="G115" s="40"/>
      <c r="H115" s="40"/>
      <c r="I115" s="227"/>
      <c r="J115" s="40"/>
      <c r="K115" s="40"/>
      <c r="L115" s="44"/>
      <c r="M115" s="228"/>
      <c r="N115" s="229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143</v>
      </c>
      <c r="AU115" s="17" t="s">
        <v>82</v>
      </c>
    </row>
    <row r="116" s="2" customFormat="1" ht="24.15" customHeight="1">
      <c r="A116" s="38"/>
      <c r="B116" s="39"/>
      <c r="C116" s="212" t="s">
        <v>181</v>
      </c>
      <c r="D116" s="212" t="s">
        <v>136</v>
      </c>
      <c r="E116" s="213" t="s">
        <v>182</v>
      </c>
      <c r="F116" s="214" t="s">
        <v>183</v>
      </c>
      <c r="G116" s="215" t="s">
        <v>149</v>
      </c>
      <c r="H116" s="216">
        <v>62.850000000000001</v>
      </c>
      <c r="I116" s="217"/>
      <c r="J116" s="218">
        <f>ROUND(I116*H116,2)</f>
        <v>0</v>
      </c>
      <c r="K116" s="214" t="s">
        <v>140</v>
      </c>
      <c r="L116" s="44"/>
      <c r="M116" s="219" t="s">
        <v>19</v>
      </c>
      <c r="N116" s="220" t="s">
        <v>43</v>
      </c>
      <c r="O116" s="84"/>
      <c r="P116" s="221">
        <f>O116*H116</f>
        <v>0</v>
      </c>
      <c r="Q116" s="221">
        <v>0</v>
      </c>
      <c r="R116" s="221">
        <f>Q116*H116</f>
        <v>0</v>
      </c>
      <c r="S116" s="221">
        <v>0</v>
      </c>
      <c r="T116" s="222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23" t="s">
        <v>141</v>
      </c>
      <c r="AT116" s="223" t="s">
        <v>136</v>
      </c>
      <c r="AU116" s="223" t="s">
        <v>82</v>
      </c>
      <c r="AY116" s="17" t="s">
        <v>134</v>
      </c>
      <c r="BE116" s="224">
        <f>IF(N116="základní",J116,0)</f>
        <v>0</v>
      </c>
      <c r="BF116" s="224">
        <f>IF(N116="snížená",J116,0)</f>
        <v>0</v>
      </c>
      <c r="BG116" s="224">
        <f>IF(N116="zákl. přenesená",J116,0)</f>
        <v>0</v>
      </c>
      <c r="BH116" s="224">
        <f>IF(N116="sníž. přenesená",J116,0)</f>
        <v>0</v>
      </c>
      <c r="BI116" s="224">
        <f>IF(N116="nulová",J116,0)</f>
        <v>0</v>
      </c>
      <c r="BJ116" s="17" t="s">
        <v>80</v>
      </c>
      <c r="BK116" s="224">
        <f>ROUND(I116*H116,2)</f>
        <v>0</v>
      </c>
      <c r="BL116" s="17" t="s">
        <v>141</v>
      </c>
      <c r="BM116" s="223" t="s">
        <v>184</v>
      </c>
    </row>
    <row r="117" s="2" customFormat="1">
      <c r="A117" s="38"/>
      <c r="B117" s="39"/>
      <c r="C117" s="40"/>
      <c r="D117" s="225" t="s">
        <v>143</v>
      </c>
      <c r="E117" s="40"/>
      <c r="F117" s="226" t="s">
        <v>185</v>
      </c>
      <c r="G117" s="40"/>
      <c r="H117" s="40"/>
      <c r="I117" s="227"/>
      <c r="J117" s="40"/>
      <c r="K117" s="40"/>
      <c r="L117" s="44"/>
      <c r="M117" s="228"/>
      <c r="N117" s="229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143</v>
      </c>
      <c r="AU117" s="17" t="s">
        <v>82</v>
      </c>
    </row>
    <row r="118" s="2" customFormat="1">
      <c r="A118" s="38"/>
      <c r="B118" s="39"/>
      <c r="C118" s="40"/>
      <c r="D118" s="230" t="s">
        <v>145</v>
      </c>
      <c r="E118" s="40"/>
      <c r="F118" s="231" t="s">
        <v>186</v>
      </c>
      <c r="G118" s="40"/>
      <c r="H118" s="40"/>
      <c r="I118" s="227"/>
      <c r="J118" s="40"/>
      <c r="K118" s="40"/>
      <c r="L118" s="44"/>
      <c r="M118" s="228"/>
      <c r="N118" s="229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145</v>
      </c>
      <c r="AU118" s="17" t="s">
        <v>82</v>
      </c>
    </row>
    <row r="119" s="2" customFormat="1" ht="24.15" customHeight="1">
      <c r="A119" s="38"/>
      <c r="B119" s="39"/>
      <c r="C119" s="212" t="s">
        <v>187</v>
      </c>
      <c r="D119" s="212" t="s">
        <v>136</v>
      </c>
      <c r="E119" s="213" t="s">
        <v>182</v>
      </c>
      <c r="F119" s="214" t="s">
        <v>183</v>
      </c>
      <c r="G119" s="215" t="s">
        <v>149</v>
      </c>
      <c r="H119" s="216">
        <v>96.599999999999994</v>
      </c>
      <c r="I119" s="217"/>
      <c r="J119" s="218">
        <f>ROUND(I119*H119,2)</f>
        <v>0</v>
      </c>
      <c r="K119" s="214" t="s">
        <v>140</v>
      </c>
      <c r="L119" s="44"/>
      <c r="M119" s="219" t="s">
        <v>19</v>
      </c>
      <c r="N119" s="220" t="s">
        <v>43</v>
      </c>
      <c r="O119" s="84"/>
      <c r="P119" s="221">
        <f>O119*H119</f>
        <v>0</v>
      </c>
      <c r="Q119" s="221">
        <v>0</v>
      </c>
      <c r="R119" s="221">
        <f>Q119*H119</f>
        <v>0</v>
      </c>
      <c r="S119" s="221">
        <v>0</v>
      </c>
      <c r="T119" s="222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3" t="s">
        <v>141</v>
      </c>
      <c r="AT119" s="223" t="s">
        <v>136</v>
      </c>
      <c r="AU119" s="223" t="s">
        <v>82</v>
      </c>
      <c r="AY119" s="17" t="s">
        <v>134</v>
      </c>
      <c r="BE119" s="224">
        <f>IF(N119="základní",J119,0)</f>
        <v>0</v>
      </c>
      <c r="BF119" s="224">
        <f>IF(N119="snížená",J119,0)</f>
        <v>0</v>
      </c>
      <c r="BG119" s="224">
        <f>IF(N119="zákl. přenesená",J119,0)</f>
        <v>0</v>
      </c>
      <c r="BH119" s="224">
        <f>IF(N119="sníž. přenesená",J119,0)</f>
        <v>0</v>
      </c>
      <c r="BI119" s="224">
        <f>IF(N119="nulová",J119,0)</f>
        <v>0</v>
      </c>
      <c r="BJ119" s="17" t="s">
        <v>80</v>
      </c>
      <c r="BK119" s="224">
        <f>ROUND(I119*H119,2)</f>
        <v>0</v>
      </c>
      <c r="BL119" s="17" t="s">
        <v>141</v>
      </c>
      <c r="BM119" s="223" t="s">
        <v>188</v>
      </c>
    </row>
    <row r="120" s="2" customFormat="1">
      <c r="A120" s="38"/>
      <c r="B120" s="39"/>
      <c r="C120" s="40"/>
      <c r="D120" s="225" t="s">
        <v>143</v>
      </c>
      <c r="E120" s="40"/>
      <c r="F120" s="226" t="s">
        <v>185</v>
      </c>
      <c r="G120" s="40"/>
      <c r="H120" s="40"/>
      <c r="I120" s="227"/>
      <c r="J120" s="40"/>
      <c r="K120" s="40"/>
      <c r="L120" s="44"/>
      <c r="M120" s="228"/>
      <c r="N120" s="229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143</v>
      </c>
      <c r="AU120" s="17" t="s">
        <v>82</v>
      </c>
    </row>
    <row r="121" s="2" customFormat="1">
      <c r="A121" s="38"/>
      <c r="B121" s="39"/>
      <c r="C121" s="40"/>
      <c r="D121" s="230" t="s">
        <v>145</v>
      </c>
      <c r="E121" s="40"/>
      <c r="F121" s="231" t="s">
        <v>186</v>
      </c>
      <c r="G121" s="40"/>
      <c r="H121" s="40"/>
      <c r="I121" s="227"/>
      <c r="J121" s="40"/>
      <c r="K121" s="40"/>
      <c r="L121" s="44"/>
      <c r="M121" s="228"/>
      <c r="N121" s="229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145</v>
      </c>
      <c r="AU121" s="17" t="s">
        <v>82</v>
      </c>
    </row>
    <row r="122" s="13" customFormat="1">
      <c r="A122" s="13"/>
      <c r="B122" s="232"/>
      <c r="C122" s="233"/>
      <c r="D122" s="225" t="s">
        <v>154</v>
      </c>
      <c r="E122" s="234" t="s">
        <v>19</v>
      </c>
      <c r="F122" s="235" t="s">
        <v>155</v>
      </c>
      <c r="G122" s="233"/>
      <c r="H122" s="236">
        <v>178.19999999999999</v>
      </c>
      <c r="I122" s="237"/>
      <c r="J122" s="233"/>
      <c r="K122" s="233"/>
      <c r="L122" s="238"/>
      <c r="M122" s="239"/>
      <c r="N122" s="240"/>
      <c r="O122" s="240"/>
      <c r="P122" s="240"/>
      <c r="Q122" s="240"/>
      <c r="R122" s="240"/>
      <c r="S122" s="240"/>
      <c r="T122" s="241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2" t="s">
        <v>154</v>
      </c>
      <c r="AU122" s="242" t="s">
        <v>82</v>
      </c>
      <c r="AV122" s="13" t="s">
        <v>82</v>
      </c>
      <c r="AW122" s="13" t="s">
        <v>33</v>
      </c>
      <c r="AX122" s="13" t="s">
        <v>72</v>
      </c>
      <c r="AY122" s="242" t="s">
        <v>134</v>
      </c>
    </row>
    <row r="123" s="13" customFormat="1">
      <c r="A123" s="13"/>
      <c r="B123" s="232"/>
      <c r="C123" s="233"/>
      <c r="D123" s="225" t="s">
        <v>154</v>
      </c>
      <c r="E123" s="234" t="s">
        <v>19</v>
      </c>
      <c r="F123" s="235" t="s">
        <v>189</v>
      </c>
      <c r="G123" s="233"/>
      <c r="H123" s="236">
        <v>-24.600000000000001</v>
      </c>
      <c r="I123" s="237"/>
      <c r="J123" s="233"/>
      <c r="K123" s="233"/>
      <c r="L123" s="238"/>
      <c r="M123" s="239"/>
      <c r="N123" s="240"/>
      <c r="O123" s="240"/>
      <c r="P123" s="240"/>
      <c r="Q123" s="240"/>
      <c r="R123" s="240"/>
      <c r="S123" s="240"/>
      <c r="T123" s="24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2" t="s">
        <v>154</v>
      </c>
      <c r="AU123" s="242" t="s">
        <v>82</v>
      </c>
      <c r="AV123" s="13" t="s">
        <v>82</v>
      </c>
      <c r="AW123" s="13" t="s">
        <v>33</v>
      </c>
      <c r="AX123" s="13" t="s">
        <v>72</v>
      </c>
      <c r="AY123" s="242" t="s">
        <v>134</v>
      </c>
    </row>
    <row r="124" s="13" customFormat="1">
      <c r="A124" s="13"/>
      <c r="B124" s="232"/>
      <c r="C124" s="233"/>
      <c r="D124" s="225" t="s">
        <v>154</v>
      </c>
      <c r="E124" s="234" t="s">
        <v>19</v>
      </c>
      <c r="F124" s="235" t="s">
        <v>190</v>
      </c>
      <c r="G124" s="233"/>
      <c r="H124" s="236">
        <v>-57</v>
      </c>
      <c r="I124" s="237"/>
      <c r="J124" s="233"/>
      <c r="K124" s="233"/>
      <c r="L124" s="238"/>
      <c r="M124" s="239"/>
      <c r="N124" s="240"/>
      <c r="O124" s="240"/>
      <c r="P124" s="240"/>
      <c r="Q124" s="240"/>
      <c r="R124" s="240"/>
      <c r="S124" s="240"/>
      <c r="T124" s="241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2" t="s">
        <v>154</v>
      </c>
      <c r="AU124" s="242" t="s">
        <v>82</v>
      </c>
      <c r="AV124" s="13" t="s">
        <v>82</v>
      </c>
      <c r="AW124" s="13" t="s">
        <v>33</v>
      </c>
      <c r="AX124" s="13" t="s">
        <v>72</v>
      </c>
      <c r="AY124" s="242" t="s">
        <v>134</v>
      </c>
    </row>
    <row r="125" s="14" customFormat="1">
      <c r="A125" s="14"/>
      <c r="B125" s="243"/>
      <c r="C125" s="244"/>
      <c r="D125" s="225" t="s">
        <v>154</v>
      </c>
      <c r="E125" s="245" t="s">
        <v>19</v>
      </c>
      <c r="F125" s="246" t="s">
        <v>156</v>
      </c>
      <c r="G125" s="244"/>
      <c r="H125" s="247">
        <v>96.599999999999994</v>
      </c>
      <c r="I125" s="248"/>
      <c r="J125" s="244"/>
      <c r="K125" s="244"/>
      <c r="L125" s="249"/>
      <c r="M125" s="250"/>
      <c r="N125" s="251"/>
      <c r="O125" s="251"/>
      <c r="P125" s="251"/>
      <c r="Q125" s="251"/>
      <c r="R125" s="251"/>
      <c r="S125" s="251"/>
      <c r="T125" s="252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3" t="s">
        <v>154</v>
      </c>
      <c r="AU125" s="253" t="s">
        <v>82</v>
      </c>
      <c r="AV125" s="14" t="s">
        <v>141</v>
      </c>
      <c r="AW125" s="14" t="s">
        <v>33</v>
      </c>
      <c r="AX125" s="14" t="s">
        <v>80</v>
      </c>
      <c r="AY125" s="253" t="s">
        <v>134</v>
      </c>
    </row>
    <row r="126" s="2" customFormat="1" ht="16.5" customHeight="1">
      <c r="A126" s="38"/>
      <c r="B126" s="39"/>
      <c r="C126" s="254" t="s">
        <v>191</v>
      </c>
      <c r="D126" s="254" t="s">
        <v>192</v>
      </c>
      <c r="E126" s="255" t="s">
        <v>193</v>
      </c>
      <c r="F126" s="256" t="s">
        <v>194</v>
      </c>
      <c r="G126" s="257" t="s">
        <v>149</v>
      </c>
      <c r="H126" s="258">
        <v>96.599999999999994</v>
      </c>
      <c r="I126" s="259"/>
      <c r="J126" s="260">
        <f>ROUND(I126*H126,2)</f>
        <v>0</v>
      </c>
      <c r="K126" s="256" t="s">
        <v>140</v>
      </c>
      <c r="L126" s="261"/>
      <c r="M126" s="262" t="s">
        <v>19</v>
      </c>
      <c r="N126" s="263" t="s">
        <v>43</v>
      </c>
      <c r="O126" s="84"/>
      <c r="P126" s="221">
        <f>O126*H126</f>
        <v>0</v>
      </c>
      <c r="Q126" s="221">
        <v>2.4289999999999998</v>
      </c>
      <c r="R126" s="221">
        <f>Q126*H126</f>
        <v>234.64139999999998</v>
      </c>
      <c r="S126" s="221">
        <v>0</v>
      </c>
      <c r="T126" s="222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3" t="s">
        <v>187</v>
      </c>
      <c r="AT126" s="223" t="s">
        <v>192</v>
      </c>
      <c r="AU126" s="223" t="s">
        <v>82</v>
      </c>
      <c r="AY126" s="17" t="s">
        <v>134</v>
      </c>
      <c r="BE126" s="224">
        <f>IF(N126="základní",J126,0)</f>
        <v>0</v>
      </c>
      <c r="BF126" s="224">
        <f>IF(N126="snížená",J126,0)</f>
        <v>0</v>
      </c>
      <c r="BG126" s="224">
        <f>IF(N126="zákl. přenesená",J126,0)</f>
        <v>0</v>
      </c>
      <c r="BH126" s="224">
        <f>IF(N126="sníž. přenesená",J126,0)</f>
        <v>0</v>
      </c>
      <c r="BI126" s="224">
        <f>IF(N126="nulová",J126,0)</f>
        <v>0</v>
      </c>
      <c r="BJ126" s="17" t="s">
        <v>80</v>
      </c>
      <c r="BK126" s="224">
        <f>ROUND(I126*H126,2)</f>
        <v>0</v>
      </c>
      <c r="BL126" s="17" t="s">
        <v>141</v>
      </c>
      <c r="BM126" s="223" t="s">
        <v>195</v>
      </c>
    </row>
    <row r="127" s="2" customFormat="1">
      <c r="A127" s="38"/>
      <c r="B127" s="39"/>
      <c r="C127" s="40"/>
      <c r="D127" s="225" t="s">
        <v>143</v>
      </c>
      <c r="E127" s="40"/>
      <c r="F127" s="226" t="s">
        <v>194</v>
      </c>
      <c r="G127" s="40"/>
      <c r="H127" s="40"/>
      <c r="I127" s="227"/>
      <c r="J127" s="40"/>
      <c r="K127" s="40"/>
      <c r="L127" s="44"/>
      <c r="M127" s="228"/>
      <c r="N127" s="229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143</v>
      </c>
      <c r="AU127" s="17" t="s">
        <v>82</v>
      </c>
    </row>
    <row r="128" s="2" customFormat="1" ht="24.15" customHeight="1">
      <c r="A128" s="38"/>
      <c r="B128" s="39"/>
      <c r="C128" s="212" t="s">
        <v>196</v>
      </c>
      <c r="D128" s="212" t="s">
        <v>136</v>
      </c>
      <c r="E128" s="213" t="s">
        <v>197</v>
      </c>
      <c r="F128" s="214" t="s">
        <v>198</v>
      </c>
      <c r="G128" s="215" t="s">
        <v>149</v>
      </c>
      <c r="H128" s="216">
        <v>49</v>
      </c>
      <c r="I128" s="217"/>
      <c r="J128" s="218">
        <f>ROUND(I128*H128,2)</f>
        <v>0</v>
      </c>
      <c r="K128" s="214" t="s">
        <v>140</v>
      </c>
      <c r="L128" s="44"/>
      <c r="M128" s="219" t="s">
        <v>19</v>
      </c>
      <c r="N128" s="220" t="s">
        <v>43</v>
      </c>
      <c r="O128" s="84"/>
      <c r="P128" s="221">
        <f>O128*H128</f>
        <v>0</v>
      </c>
      <c r="Q128" s="221">
        <v>0</v>
      </c>
      <c r="R128" s="221">
        <f>Q128*H128</f>
        <v>0</v>
      </c>
      <c r="S128" s="221">
        <v>0</v>
      </c>
      <c r="T128" s="222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3" t="s">
        <v>141</v>
      </c>
      <c r="AT128" s="223" t="s">
        <v>136</v>
      </c>
      <c r="AU128" s="223" t="s">
        <v>82</v>
      </c>
      <c r="AY128" s="17" t="s">
        <v>134</v>
      </c>
      <c r="BE128" s="224">
        <f>IF(N128="základní",J128,0)</f>
        <v>0</v>
      </c>
      <c r="BF128" s="224">
        <f>IF(N128="snížená",J128,0)</f>
        <v>0</v>
      </c>
      <c r="BG128" s="224">
        <f>IF(N128="zákl. přenesená",J128,0)</f>
        <v>0</v>
      </c>
      <c r="BH128" s="224">
        <f>IF(N128="sníž. přenesená",J128,0)</f>
        <v>0</v>
      </c>
      <c r="BI128" s="224">
        <f>IF(N128="nulová",J128,0)</f>
        <v>0</v>
      </c>
      <c r="BJ128" s="17" t="s">
        <v>80</v>
      </c>
      <c r="BK128" s="224">
        <f>ROUND(I128*H128,2)</f>
        <v>0</v>
      </c>
      <c r="BL128" s="17" t="s">
        <v>141</v>
      </c>
      <c r="BM128" s="223" t="s">
        <v>199</v>
      </c>
    </row>
    <row r="129" s="2" customFormat="1">
      <c r="A129" s="38"/>
      <c r="B129" s="39"/>
      <c r="C129" s="40"/>
      <c r="D129" s="225" t="s">
        <v>143</v>
      </c>
      <c r="E129" s="40"/>
      <c r="F129" s="226" t="s">
        <v>200</v>
      </c>
      <c r="G129" s="40"/>
      <c r="H129" s="40"/>
      <c r="I129" s="227"/>
      <c r="J129" s="40"/>
      <c r="K129" s="40"/>
      <c r="L129" s="44"/>
      <c r="M129" s="228"/>
      <c r="N129" s="229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143</v>
      </c>
      <c r="AU129" s="17" t="s">
        <v>82</v>
      </c>
    </row>
    <row r="130" s="2" customFormat="1">
      <c r="A130" s="38"/>
      <c r="B130" s="39"/>
      <c r="C130" s="40"/>
      <c r="D130" s="230" t="s">
        <v>145</v>
      </c>
      <c r="E130" s="40"/>
      <c r="F130" s="231" t="s">
        <v>201</v>
      </c>
      <c r="G130" s="40"/>
      <c r="H130" s="40"/>
      <c r="I130" s="227"/>
      <c r="J130" s="40"/>
      <c r="K130" s="40"/>
      <c r="L130" s="44"/>
      <c r="M130" s="228"/>
      <c r="N130" s="229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145</v>
      </c>
      <c r="AU130" s="17" t="s">
        <v>82</v>
      </c>
    </row>
    <row r="131" s="13" customFormat="1">
      <c r="A131" s="13"/>
      <c r="B131" s="232"/>
      <c r="C131" s="233"/>
      <c r="D131" s="225" t="s">
        <v>154</v>
      </c>
      <c r="E131" s="234" t="s">
        <v>19</v>
      </c>
      <c r="F131" s="235" t="s">
        <v>202</v>
      </c>
      <c r="G131" s="233"/>
      <c r="H131" s="236">
        <v>49</v>
      </c>
      <c r="I131" s="237"/>
      <c r="J131" s="233"/>
      <c r="K131" s="233"/>
      <c r="L131" s="238"/>
      <c r="M131" s="239"/>
      <c r="N131" s="240"/>
      <c r="O131" s="240"/>
      <c r="P131" s="240"/>
      <c r="Q131" s="240"/>
      <c r="R131" s="240"/>
      <c r="S131" s="240"/>
      <c r="T131" s="24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2" t="s">
        <v>154</v>
      </c>
      <c r="AU131" s="242" t="s">
        <v>82</v>
      </c>
      <c r="AV131" s="13" t="s">
        <v>82</v>
      </c>
      <c r="AW131" s="13" t="s">
        <v>33</v>
      </c>
      <c r="AX131" s="13" t="s">
        <v>80</v>
      </c>
      <c r="AY131" s="242" t="s">
        <v>134</v>
      </c>
    </row>
    <row r="132" s="2" customFormat="1" ht="16.5" customHeight="1">
      <c r="A132" s="38"/>
      <c r="B132" s="39"/>
      <c r="C132" s="254" t="s">
        <v>203</v>
      </c>
      <c r="D132" s="254" t="s">
        <v>192</v>
      </c>
      <c r="E132" s="255" t="s">
        <v>204</v>
      </c>
      <c r="F132" s="256" t="s">
        <v>205</v>
      </c>
      <c r="G132" s="257" t="s">
        <v>206</v>
      </c>
      <c r="H132" s="258">
        <v>98</v>
      </c>
      <c r="I132" s="259"/>
      <c r="J132" s="260">
        <f>ROUND(I132*H132,2)</f>
        <v>0</v>
      </c>
      <c r="K132" s="256" t="s">
        <v>140</v>
      </c>
      <c r="L132" s="261"/>
      <c r="M132" s="262" t="s">
        <v>19</v>
      </c>
      <c r="N132" s="263" t="s">
        <v>43</v>
      </c>
      <c r="O132" s="84"/>
      <c r="P132" s="221">
        <f>O132*H132</f>
        <v>0</v>
      </c>
      <c r="Q132" s="221">
        <v>1</v>
      </c>
      <c r="R132" s="221">
        <f>Q132*H132</f>
        <v>98</v>
      </c>
      <c r="S132" s="221">
        <v>0</v>
      </c>
      <c r="T132" s="222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3" t="s">
        <v>187</v>
      </c>
      <c r="AT132" s="223" t="s">
        <v>192</v>
      </c>
      <c r="AU132" s="223" t="s">
        <v>82</v>
      </c>
      <c r="AY132" s="17" t="s">
        <v>134</v>
      </c>
      <c r="BE132" s="224">
        <f>IF(N132="základní",J132,0)</f>
        <v>0</v>
      </c>
      <c r="BF132" s="224">
        <f>IF(N132="snížená",J132,0)</f>
        <v>0</v>
      </c>
      <c r="BG132" s="224">
        <f>IF(N132="zákl. přenesená",J132,0)</f>
        <v>0</v>
      </c>
      <c r="BH132" s="224">
        <f>IF(N132="sníž. přenesená",J132,0)</f>
        <v>0</v>
      </c>
      <c r="BI132" s="224">
        <f>IF(N132="nulová",J132,0)</f>
        <v>0</v>
      </c>
      <c r="BJ132" s="17" t="s">
        <v>80</v>
      </c>
      <c r="BK132" s="224">
        <f>ROUND(I132*H132,2)</f>
        <v>0</v>
      </c>
      <c r="BL132" s="17" t="s">
        <v>141</v>
      </c>
      <c r="BM132" s="223" t="s">
        <v>207</v>
      </c>
    </row>
    <row r="133" s="2" customFormat="1">
      <c r="A133" s="38"/>
      <c r="B133" s="39"/>
      <c r="C133" s="40"/>
      <c r="D133" s="225" t="s">
        <v>143</v>
      </c>
      <c r="E133" s="40"/>
      <c r="F133" s="226" t="s">
        <v>205</v>
      </c>
      <c r="G133" s="40"/>
      <c r="H133" s="40"/>
      <c r="I133" s="227"/>
      <c r="J133" s="40"/>
      <c r="K133" s="40"/>
      <c r="L133" s="44"/>
      <c r="M133" s="228"/>
      <c r="N133" s="229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143</v>
      </c>
      <c r="AU133" s="17" t="s">
        <v>82</v>
      </c>
    </row>
    <row r="134" s="13" customFormat="1">
      <c r="A134" s="13"/>
      <c r="B134" s="232"/>
      <c r="C134" s="233"/>
      <c r="D134" s="225" t="s">
        <v>154</v>
      </c>
      <c r="E134" s="233"/>
      <c r="F134" s="235" t="s">
        <v>208</v>
      </c>
      <c r="G134" s="233"/>
      <c r="H134" s="236">
        <v>98</v>
      </c>
      <c r="I134" s="237"/>
      <c r="J134" s="233"/>
      <c r="K134" s="233"/>
      <c r="L134" s="238"/>
      <c r="M134" s="239"/>
      <c r="N134" s="240"/>
      <c r="O134" s="240"/>
      <c r="P134" s="240"/>
      <c r="Q134" s="240"/>
      <c r="R134" s="240"/>
      <c r="S134" s="240"/>
      <c r="T134" s="24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2" t="s">
        <v>154</v>
      </c>
      <c r="AU134" s="242" t="s">
        <v>82</v>
      </c>
      <c r="AV134" s="13" t="s">
        <v>82</v>
      </c>
      <c r="AW134" s="13" t="s">
        <v>4</v>
      </c>
      <c r="AX134" s="13" t="s">
        <v>80</v>
      </c>
      <c r="AY134" s="242" t="s">
        <v>134</v>
      </c>
    </row>
    <row r="135" s="12" customFormat="1" ht="22.8" customHeight="1">
      <c r="A135" s="12"/>
      <c r="B135" s="196"/>
      <c r="C135" s="197"/>
      <c r="D135" s="198" t="s">
        <v>71</v>
      </c>
      <c r="E135" s="210" t="s">
        <v>157</v>
      </c>
      <c r="F135" s="210" t="s">
        <v>209</v>
      </c>
      <c r="G135" s="197"/>
      <c r="H135" s="197"/>
      <c r="I135" s="200"/>
      <c r="J135" s="211">
        <f>BK135</f>
        <v>0</v>
      </c>
      <c r="K135" s="197"/>
      <c r="L135" s="202"/>
      <c r="M135" s="203"/>
      <c r="N135" s="204"/>
      <c r="O135" s="204"/>
      <c r="P135" s="205">
        <f>SUM(P136:P141)</f>
        <v>0</v>
      </c>
      <c r="Q135" s="204"/>
      <c r="R135" s="205">
        <f>SUM(R136:R141)</f>
        <v>14.50756</v>
      </c>
      <c r="S135" s="204"/>
      <c r="T135" s="206">
        <f>SUM(T136:T141)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07" t="s">
        <v>80</v>
      </c>
      <c r="AT135" s="208" t="s">
        <v>71</v>
      </c>
      <c r="AU135" s="208" t="s">
        <v>80</v>
      </c>
      <c r="AY135" s="207" t="s">
        <v>134</v>
      </c>
      <c r="BK135" s="209">
        <f>SUM(BK136:BK141)</f>
        <v>0</v>
      </c>
    </row>
    <row r="136" s="2" customFormat="1" ht="37.8" customHeight="1">
      <c r="A136" s="38"/>
      <c r="B136" s="39"/>
      <c r="C136" s="212" t="s">
        <v>210</v>
      </c>
      <c r="D136" s="212" t="s">
        <v>136</v>
      </c>
      <c r="E136" s="213" t="s">
        <v>211</v>
      </c>
      <c r="F136" s="214" t="s">
        <v>212</v>
      </c>
      <c r="G136" s="215" t="s">
        <v>213</v>
      </c>
      <c r="H136" s="216">
        <v>1</v>
      </c>
      <c r="I136" s="217"/>
      <c r="J136" s="218">
        <f>ROUND(I136*H136,2)</f>
        <v>0</v>
      </c>
      <c r="K136" s="214" t="s">
        <v>140</v>
      </c>
      <c r="L136" s="44"/>
      <c r="M136" s="219" t="s">
        <v>19</v>
      </c>
      <c r="N136" s="220" t="s">
        <v>43</v>
      </c>
      <c r="O136" s="84"/>
      <c r="P136" s="221">
        <f>O136*H136</f>
        <v>0</v>
      </c>
      <c r="Q136" s="221">
        <v>3.1071399999999998</v>
      </c>
      <c r="R136" s="221">
        <f>Q136*H136</f>
        <v>3.1071399999999998</v>
      </c>
      <c r="S136" s="221">
        <v>0</v>
      </c>
      <c r="T136" s="222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3" t="s">
        <v>141</v>
      </c>
      <c r="AT136" s="223" t="s">
        <v>136</v>
      </c>
      <c r="AU136" s="223" t="s">
        <v>82</v>
      </c>
      <c r="AY136" s="17" t="s">
        <v>134</v>
      </c>
      <c r="BE136" s="224">
        <f>IF(N136="základní",J136,0)</f>
        <v>0</v>
      </c>
      <c r="BF136" s="224">
        <f>IF(N136="snížená",J136,0)</f>
        <v>0</v>
      </c>
      <c r="BG136" s="224">
        <f>IF(N136="zákl. přenesená",J136,0)</f>
        <v>0</v>
      </c>
      <c r="BH136" s="224">
        <f>IF(N136="sníž. přenesená",J136,0)</f>
        <v>0</v>
      </c>
      <c r="BI136" s="224">
        <f>IF(N136="nulová",J136,0)</f>
        <v>0</v>
      </c>
      <c r="BJ136" s="17" t="s">
        <v>80</v>
      </c>
      <c r="BK136" s="224">
        <f>ROUND(I136*H136,2)</f>
        <v>0</v>
      </c>
      <c r="BL136" s="17" t="s">
        <v>141</v>
      </c>
      <c r="BM136" s="223" t="s">
        <v>214</v>
      </c>
    </row>
    <row r="137" s="2" customFormat="1">
      <c r="A137" s="38"/>
      <c r="B137" s="39"/>
      <c r="C137" s="40"/>
      <c r="D137" s="225" t="s">
        <v>143</v>
      </c>
      <c r="E137" s="40"/>
      <c r="F137" s="226" t="s">
        <v>215</v>
      </c>
      <c r="G137" s="40"/>
      <c r="H137" s="40"/>
      <c r="I137" s="227"/>
      <c r="J137" s="40"/>
      <c r="K137" s="40"/>
      <c r="L137" s="44"/>
      <c r="M137" s="228"/>
      <c r="N137" s="229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143</v>
      </c>
      <c r="AU137" s="17" t="s">
        <v>82</v>
      </c>
    </row>
    <row r="138" s="2" customFormat="1">
      <c r="A138" s="38"/>
      <c r="B138" s="39"/>
      <c r="C138" s="40"/>
      <c r="D138" s="230" t="s">
        <v>145</v>
      </c>
      <c r="E138" s="40"/>
      <c r="F138" s="231" t="s">
        <v>216</v>
      </c>
      <c r="G138" s="40"/>
      <c r="H138" s="40"/>
      <c r="I138" s="227"/>
      <c r="J138" s="40"/>
      <c r="K138" s="40"/>
      <c r="L138" s="44"/>
      <c r="M138" s="228"/>
      <c r="N138" s="229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145</v>
      </c>
      <c r="AU138" s="17" t="s">
        <v>82</v>
      </c>
    </row>
    <row r="139" s="2" customFormat="1" ht="37.8" customHeight="1">
      <c r="A139" s="38"/>
      <c r="B139" s="39"/>
      <c r="C139" s="212" t="s">
        <v>217</v>
      </c>
      <c r="D139" s="212" t="s">
        <v>136</v>
      </c>
      <c r="E139" s="213" t="s">
        <v>218</v>
      </c>
      <c r="F139" s="214" t="s">
        <v>219</v>
      </c>
      <c r="G139" s="215" t="s">
        <v>213</v>
      </c>
      <c r="H139" s="216">
        <v>3</v>
      </c>
      <c r="I139" s="217"/>
      <c r="J139" s="218">
        <f>ROUND(I139*H139,2)</f>
        <v>0</v>
      </c>
      <c r="K139" s="214" t="s">
        <v>140</v>
      </c>
      <c r="L139" s="44"/>
      <c r="M139" s="219" t="s">
        <v>19</v>
      </c>
      <c r="N139" s="220" t="s">
        <v>43</v>
      </c>
      <c r="O139" s="84"/>
      <c r="P139" s="221">
        <f>O139*H139</f>
        <v>0</v>
      </c>
      <c r="Q139" s="221">
        <v>3.8001399999999999</v>
      </c>
      <c r="R139" s="221">
        <f>Q139*H139</f>
        <v>11.40042</v>
      </c>
      <c r="S139" s="221">
        <v>0</v>
      </c>
      <c r="T139" s="222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3" t="s">
        <v>141</v>
      </c>
      <c r="AT139" s="223" t="s">
        <v>136</v>
      </c>
      <c r="AU139" s="223" t="s">
        <v>82</v>
      </c>
      <c r="AY139" s="17" t="s">
        <v>134</v>
      </c>
      <c r="BE139" s="224">
        <f>IF(N139="základní",J139,0)</f>
        <v>0</v>
      </c>
      <c r="BF139" s="224">
        <f>IF(N139="snížená",J139,0)</f>
        <v>0</v>
      </c>
      <c r="BG139" s="224">
        <f>IF(N139="zákl. přenesená",J139,0)</f>
        <v>0</v>
      </c>
      <c r="BH139" s="224">
        <f>IF(N139="sníž. přenesená",J139,0)</f>
        <v>0</v>
      </c>
      <c r="BI139" s="224">
        <f>IF(N139="nulová",J139,0)</f>
        <v>0</v>
      </c>
      <c r="BJ139" s="17" t="s">
        <v>80</v>
      </c>
      <c r="BK139" s="224">
        <f>ROUND(I139*H139,2)</f>
        <v>0</v>
      </c>
      <c r="BL139" s="17" t="s">
        <v>141</v>
      </c>
      <c r="BM139" s="223" t="s">
        <v>220</v>
      </c>
    </row>
    <row r="140" s="2" customFormat="1">
      <c r="A140" s="38"/>
      <c r="B140" s="39"/>
      <c r="C140" s="40"/>
      <c r="D140" s="225" t="s">
        <v>143</v>
      </c>
      <c r="E140" s="40"/>
      <c r="F140" s="226" t="s">
        <v>221</v>
      </c>
      <c r="G140" s="40"/>
      <c r="H140" s="40"/>
      <c r="I140" s="227"/>
      <c r="J140" s="40"/>
      <c r="K140" s="40"/>
      <c r="L140" s="44"/>
      <c r="M140" s="228"/>
      <c r="N140" s="229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143</v>
      </c>
      <c r="AU140" s="17" t="s">
        <v>82</v>
      </c>
    </row>
    <row r="141" s="2" customFormat="1">
      <c r="A141" s="38"/>
      <c r="B141" s="39"/>
      <c r="C141" s="40"/>
      <c r="D141" s="230" t="s">
        <v>145</v>
      </c>
      <c r="E141" s="40"/>
      <c r="F141" s="231" t="s">
        <v>222</v>
      </c>
      <c r="G141" s="40"/>
      <c r="H141" s="40"/>
      <c r="I141" s="227"/>
      <c r="J141" s="40"/>
      <c r="K141" s="40"/>
      <c r="L141" s="44"/>
      <c r="M141" s="228"/>
      <c r="N141" s="229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145</v>
      </c>
      <c r="AU141" s="17" t="s">
        <v>82</v>
      </c>
    </row>
    <row r="142" s="12" customFormat="1" ht="22.8" customHeight="1">
      <c r="A142" s="12"/>
      <c r="B142" s="196"/>
      <c r="C142" s="197"/>
      <c r="D142" s="198" t="s">
        <v>71</v>
      </c>
      <c r="E142" s="210" t="s">
        <v>141</v>
      </c>
      <c r="F142" s="210" t="s">
        <v>223</v>
      </c>
      <c r="G142" s="197"/>
      <c r="H142" s="197"/>
      <c r="I142" s="200"/>
      <c r="J142" s="211">
        <f>BK142</f>
        <v>0</v>
      </c>
      <c r="K142" s="197"/>
      <c r="L142" s="202"/>
      <c r="M142" s="203"/>
      <c r="N142" s="204"/>
      <c r="O142" s="204"/>
      <c r="P142" s="205">
        <f>SUM(P143:P146)</f>
        <v>0</v>
      </c>
      <c r="Q142" s="204"/>
      <c r="R142" s="205">
        <f>SUM(R143:R146)</f>
        <v>0</v>
      </c>
      <c r="S142" s="204"/>
      <c r="T142" s="206">
        <f>SUM(T143:T146)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07" t="s">
        <v>80</v>
      </c>
      <c r="AT142" s="208" t="s">
        <v>71</v>
      </c>
      <c r="AU142" s="208" t="s">
        <v>80</v>
      </c>
      <c r="AY142" s="207" t="s">
        <v>134</v>
      </c>
      <c r="BK142" s="209">
        <f>SUM(BK143:BK146)</f>
        <v>0</v>
      </c>
    </row>
    <row r="143" s="2" customFormat="1" ht="24.15" customHeight="1">
      <c r="A143" s="38"/>
      <c r="B143" s="39"/>
      <c r="C143" s="212" t="s">
        <v>224</v>
      </c>
      <c r="D143" s="212" t="s">
        <v>136</v>
      </c>
      <c r="E143" s="213" t="s">
        <v>225</v>
      </c>
      <c r="F143" s="214" t="s">
        <v>226</v>
      </c>
      <c r="G143" s="215" t="s">
        <v>149</v>
      </c>
      <c r="H143" s="216">
        <v>9.8000000000000007</v>
      </c>
      <c r="I143" s="217"/>
      <c r="J143" s="218">
        <f>ROUND(I143*H143,2)</f>
        <v>0</v>
      </c>
      <c r="K143" s="214" t="s">
        <v>140</v>
      </c>
      <c r="L143" s="44"/>
      <c r="M143" s="219" t="s">
        <v>19</v>
      </c>
      <c r="N143" s="220" t="s">
        <v>43</v>
      </c>
      <c r="O143" s="84"/>
      <c r="P143" s="221">
        <f>O143*H143</f>
        <v>0</v>
      </c>
      <c r="Q143" s="221">
        <v>0</v>
      </c>
      <c r="R143" s="221">
        <f>Q143*H143</f>
        <v>0</v>
      </c>
      <c r="S143" s="221">
        <v>0</v>
      </c>
      <c r="T143" s="222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3" t="s">
        <v>141</v>
      </c>
      <c r="AT143" s="223" t="s">
        <v>136</v>
      </c>
      <c r="AU143" s="223" t="s">
        <v>82</v>
      </c>
      <c r="AY143" s="17" t="s">
        <v>134</v>
      </c>
      <c r="BE143" s="224">
        <f>IF(N143="základní",J143,0)</f>
        <v>0</v>
      </c>
      <c r="BF143" s="224">
        <f>IF(N143="snížená",J143,0)</f>
        <v>0</v>
      </c>
      <c r="BG143" s="224">
        <f>IF(N143="zákl. přenesená",J143,0)</f>
        <v>0</v>
      </c>
      <c r="BH143" s="224">
        <f>IF(N143="sníž. přenesená",J143,0)</f>
        <v>0</v>
      </c>
      <c r="BI143" s="224">
        <f>IF(N143="nulová",J143,0)</f>
        <v>0</v>
      </c>
      <c r="BJ143" s="17" t="s">
        <v>80</v>
      </c>
      <c r="BK143" s="224">
        <f>ROUND(I143*H143,2)</f>
        <v>0</v>
      </c>
      <c r="BL143" s="17" t="s">
        <v>141</v>
      </c>
      <c r="BM143" s="223" t="s">
        <v>227</v>
      </c>
    </row>
    <row r="144" s="2" customFormat="1">
      <c r="A144" s="38"/>
      <c r="B144" s="39"/>
      <c r="C144" s="40"/>
      <c r="D144" s="225" t="s">
        <v>143</v>
      </c>
      <c r="E144" s="40"/>
      <c r="F144" s="226" t="s">
        <v>228</v>
      </c>
      <c r="G144" s="40"/>
      <c r="H144" s="40"/>
      <c r="I144" s="227"/>
      <c r="J144" s="40"/>
      <c r="K144" s="40"/>
      <c r="L144" s="44"/>
      <c r="M144" s="228"/>
      <c r="N144" s="229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143</v>
      </c>
      <c r="AU144" s="17" t="s">
        <v>82</v>
      </c>
    </row>
    <row r="145" s="2" customFormat="1">
      <c r="A145" s="38"/>
      <c r="B145" s="39"/>
      <c r="C145" s="40"/>
      <c r="D145" s="230" t="s">
        <v>145</v>
      </c>
      <c r="E145" s="40"/>
      <c r="F145" s="231" t="s">
        <v>229</v>
      </c>
      <c r="G145" s="40"/>
      <c r="H145" s="40"/>
      <c r="I145" s="227"/>
      <c r="J145" s="40"/>
      <c r="K145" s="40"/>
      <c r="L145" s="44"/>
      <c r="M145" s="228"/>
      <c r="N145" s="229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145</v>
      </c>
      <c r="AU145" s="17" t="s">
        <v>82</v>
      </c>
    </row>
    <row r="146" s="13" customFormat="1">
      <c r="A146" s="13"/>
      <c r="B146" s="232"/>
      <c r="C146" s="233"/>
      <c r="D146" s="225" t="s">
        <v>154</v>
      </c>
      <c r="E146" s="234" t="s">
        <v>19</v>
      </c>
      <c r="F146" s="235" t="s">
        <v>230</v>
      </c>
      <c r="G146" s="233"/>
      <c r="H146" s="236">
        <v>9.8000000000000007</v>
      </c>
      <c r="I146" s="237"/>
      <c r="J146" s="233"/>
      <c r="K146" s="233"/>
      <c r="L146" s="238"/>
      <c r="M146" s="239"/>
      <c r="N146" s="240"/>
      <c r="O146" s="240"/>
      <c r="P146" s="240"/>
      <c r="Q146" s="240"/>
      <c r="R146" s="240"/>
      <c r="S146" s="240"/>
      <c r="T146" s="24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2" t="s">
        <v>154</v>
      </c>
      <c r="AU146" s="242" t="s">
        <v>82</v>
      </c>
      <c r="AV146" s="13" t="s">
        <v>82</v>
      </c>
      <c r="AW146" s="13" t="s">
        <v>33</v>
      </c>
      <c r="AX146" s="13" t="s">
        <v>80</v>
      </c>
      <c r="AY146" s="242" t="s">
        <v>134</v>
      </c>
    </row>
    <row r="147" s="12" customFormat="1" ht="22.8" customHeight="1">
      <c r="A147" s="12"/>
      <c r="B147" s="196"/>
      <c r="C147" s="197"/>
      <c r="D147" s="198" t="s">
        <v>71</v>
      </c>
      <c r="E147" s="210" t="s">
        <v>171</v>
      </c>
      <c r="F147" s="210" t="s">
        <v>231</v>
      </c>
      <c r="G147" s="197"/>
      <c r="H147" s="197"/>
      <c r="I147" s="200"/>
      <c r="J147" s="211">
        <f>BK147</f>
        <v>0</v>
      </c>
      <c r="K147" s="197"/>
      <c r="L147" s="202"/>
      <c r="M147" s="203"/>
      <c r="N147" s="204"/>
      <c r="O147" s="204"/>
      <c r="P147" s="205">
        <f>SUM(P148:P150)</f>
        <v>0</v>
      </c>
      <c r="Q147" s="204"/>
      <c r="R147" s="205">
        <f>SUM(R148:R150)</f>
        <v>0.42825000000000002</v>
      </c>
      <c r="S147" s="204"/>
      <c r="T147" s="206">
        <f>SUM(T148:T150)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07" t="s">
        <v>80</v>
      </c>
      <c r="AT147" s="208" t="s">
        <v>71</v>
      </c>
      <c r="AU147" s="208" t="s">
        <v>80</v>
      </c>
      <c r="AY147" s="207" t="s">
        <v>134</v>
      </c>
      <c r="BK147" s="209">
        <f>SUM(BK148:BK150)</f>
        <v>0</v>
      </c>
    </row>
    <row r="148" s="2" customFormat="1" ht="24.15" customHeight="1">
      <c r="A148" s="38"/>
      <c r="B148" s="39"/>
      <c r="C148" s="212" t="s">
        <v>8</v>
      </c>
      <c r="D148" s="212" t="s">
        <v>136</v>
      </c>
      <c r="E148" s="213" t="s">
        <v>232</v>
      </c>
      <c r="F148" s="214" t="s">
        <v>233</v>
      </c>
      <c r="G148" s="215" t="s">
        <v>139</v>
      </c>
      <c r="H148" s="216">
        <v>5</v>
      </c>
      <c r="I148" s="217"/>
      <c r="J148" s="218">
        <f>ROUND(I148*H148,2)</f>
        <v>0</v>
      </c>
      <c r="K148" s="214" t="s">
        <v>140</v>
      </c>
      <c r="L148" s="44"/>
      <c r="M148" s="219" t="s">
        <v>19</v>
      </c>
      <c r="N148" s="220" t="s">
        <v>43</v>
      </c>
      <c r="O148" s="84"/>
      <c r="P148" s="221">
        <f>O148*H148</f>
        <v>0</v>
      </c>
      <c r="Q148" s="221">
        <v>0.085650000000000004</v>
      </c>
      <c r="R148" s="221">
        <f>Q148*H148</f>
        <v>0.42825000000000002</v>
      </c>
      <c r="S148" s="221">
        <v>0</v>
      </c>
      <c r="T148" s="222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3" t="s">
        <v>141</v>
      </c>
      <c r="AT148" s="223" t="s">
        <v>136</v>
      </c>
      <c r="AU148" s="223" t="s">
        <v>82</v>
      </c>
      <c r="AY148" s="17" t="s">
        <v>134</v>
      </c>
      <c r="BE148" s="224">
        <f>IF(N148="základní",J148,0)</f>
        <v>0</v>
      </c>
      <c r="BF148" s="224">
        <f>IF(N148="snížená",J148,0)</f>
        <v>0</v>
      </c>
      <c r="BG148" s="224">
        <f>IF(N148="zákl. přenesená",J148,0)</f>
        <v>0</v>
      </c>
      <c r="BH148" s="224">
        <f>IF(N148="sníž. přenesená",J148,0)</f>
        <v>0</v>
      </c>
      <c r="BI148" s="224">
        <f>IF(N148="nulová",J148,0)</f>
        <v>0</v>
      </c>
      <c r="BJ148" s="17" t="s">
        <v>80</v>
      </c>
      <c r="BK148" s="224">
        <f>ROUND(I148*H148,2)</f>
        <v>0</v>
      </c>
      <c r="BL148" s="17" t="s">
        <v>141</v>
      </c>
      <c r="BM148" s="223" t="s">
        <v>234</v>
      </c>
    </row>
    <row r="149" s="2" customFormat="1">
      <c r="A149" s="38"/>
      <c r="B149" s="39"/>
      <c r="C149" s="40"/>
      <c r="D149" s="225" t="s">
        <v>143</v>
      </c>
      <c r="E149" s="40"/>
      <c r="F149" s="226" t="s">
        <v>235</v>
      </c>
      <c r="G149" s="40"/>
      <c r="H149" s="40"/>
      <c r="I149" s="227"/>
      <c r="J149" s="40"/>
      <c r="K149" s="40"/>
      <c r="L149" s="44"/>
      <c r="M149" s="228"/>
      <c r="N149" s="229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143</v>
      </c>
      <c r="AU149" s="17" t="s">
        <v>82</v>
      </c>
    </row>
    <row r="150" s="2" customFormat="1">
      <c r="A150" s="38"/>
      <c r="B150" s="39"/>
      <c r="C150" s="40"/>
      <c r="D150" s="230" t="s">
        <v>145</v>
      </c>
      <c r="E150" s="40"/>
      <c r="F150" s="231" t="s">
        <v>236</v>
      </c>
      <c r="G150" s="40"/>
      <c r="H150" s="40"/>
      <c r="I150" s="227"/>
      <c r="J150" s="40"/>
      <c r="K150" s="40"/>
      <c r="L150" s="44"/>
      <c r="M150" s="228"/>
      <c r="N150" s="229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145</v>
      </c>
      <c r="AU150" s="17" t="s">
        <v>82</v>
      </c>
    </row>
    <row r="151" s="12" customFormat="1" ht="22.8" customHeight="1">
      <c r="A151" s="12"/>
      <c r="B151" s="196"/>
      <c r="C151" s="197"/>
      <c r="D151" s="198" t="s">
        <v>71</v>
      </c>
      <c r="E151" s="210" t="s">
        <v>187</v>
      </c>
      <c r="F151" s="210" t="s">
        <v>237</v>
      </c>
      <c r="G151" s="197"/>
      <c r="H151" s="197"/>
      <c r="I151" s="200"/>
      <c r="J151" s="211">
        <f>BK151</f>
        <v>0</v>
      </c>
      <c r="K151" s="197"/>
      <c r="L151" s="202"/>
      <c r="M151" s="203"/>
      <c r="N151" s="204"/>
      <c r="O151" s="204"/>
      <c r="P151" s="205">
        <f>SUM(P152:P231)</f>
        <v>0</v>
      </c>
      <c r="Q151" s="204"/>
      <c r="R151" s="205">
        <f>SUM(R152:R231)</f>
        <v>13.065221749999999</v>
      </c>
      <c r="S151" s="204"/>
      <c r="T151" s="206">
        <f>SUM(T152:T231)</f>
        <v>4.43872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07" t="s">
        <v>80</v>
      </c>
      <c r="AT151" s="208" t="s">
        <v>71</v>
      </c>
      <c r="AU151" s="208" t="s">
        <v>80</v>
      </c>
      <c r="AY151" s="207" t="s">
        <v>134</v>
      </c>
      <c r="BK151" s="209">
        <f>SUM(BK152:BK231)</f>
        <v>0</v>
      </c>
    </row>
    <row r="152" s="2" customFormat="1" ht="21.75" customHeight="1">
      <c r="A152" s="38"/>
      <c r="B152" s="39"/>
      <c r="C152" s="212" t="s">
        <v>238</v>
      </c>
      <c r="D152" s="212" t="s">
        <v>136</v>
      </c>
      <c r="E152" s="213" t="s">
        <v>239</v>
      </c>
      <c r="F152" s="214" t="s">
        <v>240</v>
      </c>
      <c r="G152" s="215" t="s">
        <v>241</v>
      </c>
      <c r="H152" s="216">
        <v>8</v>
      </c>
      <c r="I152" s="217"/>
      <c r="J152" s="218">
        <f>ROUND(I152*H152,2)</f>
        <v>0</v>
      </c>
      <c r="K152" s="214" t="s">
        <v>140</v>
      </c>
      <c r="L152" s="44"/>
      <c r="M152" s="219" t="s">
        <v>19</v>
      </c>
      <c r="N152" s="220" t="s">
        <v>43</v>
      </c>
      <c r="O152" s="84"/>
      <c r="P152" s="221">
        <f>O152*H152</f>
        <v>0</v>
      </c>
      <c r="Q152" s="221">
        <v>0</v>
      </c>
      <c r="R152" s="221">
        <f>Q152*H152</f>
        <v>0</v>
      </c>
      <c r="S152" s="221">
        <v>0.029000000000000001</v>
      </c>
      <c r="T152" s="222">
        <f>S152*H152</f>
        <v>0.23200000000000001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3" t="s">
        <v>141</v>
      </c>
      <c r="AT152" s="223" t="s">
        <v>136</v>
      </c>
      <c r="AU152" s="223" t="s">
        <v>82</v>
      </c>
      <c r="AY152" s="17" t="s">
        <v>134</v>
      </c>
      <c r="BE152" s="224">
        <f>IF(N152="základní",J152,0)</f>
        <v>0</v>
      </c>
      <c r="BF152" s="224">
        <f>IF(N152="snížená",J152,0)</f>
        <v>0</v>
      </c>
      <c r="BG152" s="224">
        <f>IF(N152="zákl. přenesená",J152,0)</f>
        <v>0</v>
      </c>
      <c r="BH152" s="224">
        <f>IF(N152="sníž. přenesená",J152,0)</f>
        <v>0</v>
      </c>
      <c r="BI152" s="224">
        <f>IF(N152="nulová",J152,0)</f>
        <v>0</v>
      </c>
      <c r="BJ152" s="17" t="s">
        <v>80</v>
      </c>
      <c r="BK152" s="224">
        <f>ROUND(I152*H152,2)</f>
        <v>0</v>
      </c>
      <c r="BL152" s="17" t="s">
        <v>141</v>
      </c>
      <c r="BM152" s="223" t="s">
        <v>242</v>
      </c>
    </row>
    <row r="153" s="2" customFormat="1">
      <c r="A153" s="38"/>
      <c r="B153" s="39"/>
      <c r="C153" s="40"/>
      <c r="D153" s="225" t="s">
        <v>143</v>
      </c>
      <c r="E153" s="40"/>
      <c r="F153" s="226" t="s">
        <v>243</v>
      </c>
      <c r="G153" s="40"/>
      <c r="H153" s="40"/>
      <c r="I153" s="227"/>
      <c r="J153" s="40"/>
      <c r="K153" s="40"/>
      <c r="L153" s="44"/>
      <c r="M153" s="228"/>
      <c r="N153" s="229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143</v>
      </c>
      <c r="AU153" s="17" t="s">
        <v>82</v>
      </c>
    </row>
    <row r="154" s="2" customFormat="1">
      <c r="A154" s="38"/>
      <c r="B154" s="39"/>
      <c r="C154" s="40"/>
      <c r="D154" s="230" t="s">
        <v>145</v>
      </c>
      <c r="E154" s="40"/>
      <c r="F154" s="231" t="s">
        <v>244</v>
      </c>
      <c r="G154" s="40"/>
      <c r="H154" s="40"/>
      <c r="I154" s="227"/>
      <c r="J154" s="40"/>
      <c r="K154" s="40"/>
      <c r="L154" s="44"/>
      <c r="M154" s="228"/>
      <c r="N154" s="229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145</v>
      </c>
      <c r="AU154" s="17" t="s">
        <v>82</v>
      </c>
    </row>
    <row r="155" s="2" customFormat="1" ht="24.15" customHeight="1">
      <c r="A155" s="38"/>
      <c r="B155" s="39"/>
      <c r="C155" s="212" t="s">
        <v>245</v>
      </c>
      <c r="D155" s="212" t="s">
        <v>136</v>
      </c>
      <c r="E155" s="213" t="s">
        <v>246</v>
      </c>
      <c r="F155" s="214" t="s">
        <v>247</v>
      </c>
      <c r="G155" s="215" t="s">
        <v>213</v>
      </c>
      <c r="H155" s="216">
        <v>1</v>
      </c>
      <c r="I155" s="217"/>
      <c r="J155" s="218">
        <f>ROUND(I155*H155,2)</f>
        <v>0</v>
      </c>
      <c r="K155" s="214" t="s">
        <v>140</v>
      </c>
      <c r="L155" s="44"/>
      <c r="M155" s="219" t="s">
        <v>19</v>
      </c>
      <c r="N155" s="220" t="s">
        <v>43</v>
      </c>
      <c r="O155" s="84"/>
      <c r="P155" s="221">
        <f>O155*H155</f>
        <v>0</v>
      </c>
      <c r="Q155" s="221">
        <v>6.0000000000000002E-05</v>
      </c>
      <c r="R155" s="221">
        <f>Q155*H155</f>
        <v>6.0000000000000002E-05</v>
      </c>
      <c r="S155" s="221">
        <v>0</v>
      </c>
      <c r="T155" s="222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3" t="s">
        <v>141</v>
      </c>
      <c r="AT155" s="223" t="s">
        <v>136</v>
      </c>
      <c r="AU155" s="223" t="s">
        <v>82</v>
      </c>
      <c r="AY155" s="17" t="s">
        <v>134</v>
      </c>
      <c r="BE155" s="224">
        <f>IF(N155="základní",J155,0)</f>
        <v>0</v>
      </c>
      <c r="BF155" s="224">
        <f>IF(N155="snížená",J155,0)</f>
        <v>0</v>
      </c>
      <c r="BG155" s="224">
        <f>IF(N155="zákl. přenesená",J155,0)</f>
        <v>0</v>
      </c>
      <c r="BH155" s="224">
        <f>IF(N155="sníž. přenesená",J155,0)</f>
        <v>0</v>
      </c>
      <c r="BI155" s="224">
        <f>IF(N155="nulová",J155,0)</f>
        <v>0</v>
      </c>
      <c r="BJ155" s="17" t="s">
        <v>80</v>
      </c>
      <c r="BK155" s="224">
        <f>ROUND(I155*H155,2)</f>
        <v>0</v>
      </c>
      <c r="BL155" s="17" t="s">
        <v>141</v>
      </c>
      <c r="BM155" s="223" t="s">
        <v>248</v>
      </c>
    </row>
    <row r="156" s="2" customFormat="1">
      <c r="A156" s="38"/>
      <c r="B156" s="39"/>
      <c r="C156" s="40"/>
      <c r="D156" s="225" t="s">
        <v>143</v>
      </c>
      <c r="E156" s="40"/>
      <c r="F156" s="226" t="s">
        <v>249</v>
      </c>
      <c r="G156" s="40"/>
      <c r="H156" s="40"/>
      <c r="I156" s="227"/>
      <c r="J156" s="40"/>
      <c r="K156" s="40"/>
      <c r="L156" s="44"/>
      <c r="M156" s="228"/>
      <c r="N156" s="229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143</v>
      </c>
      <c r="AU156" s="17" t="s">
        <v>82</v>
      </c>
    </row>
    <row r="157" s="2" customFormat="1">
      <c r="A157" s="38"/>
      <c r="B157" s="39"/>
      <c r="C157" s="40"/>
      <c r="D157" s="230" t="s">
        <v>145</v>
      </c>
      <c r="E157" s="40"/>
      <c r="F157" s="231" t="s">
        <v>250</v>
      </c>
      <c r="G157" s="40"/>
      <c r="H157" s="40"/>
      <c r="I157" s="227"/>
      <c r="J157" s="40"/>
      <c r="K157" s="40"/>
      <c r="L157" s="44"/>
      <c r="M157" s="228"/>
      <c r="N157" s="229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145</v>
      </c>
      <c r="AU157" s="17" t="s">
        <v>82</v>
      </c>
    </row>
    <row r="158" s="2" customFormat="1" ht="24.15" customHeight="1">
      <c r="A158" s="38"/>
      <c r="B158" s="39"/>
      <c r="C158" s="254" t="s">
        <v>251</v>
      </c>
      <c r="D158" s="254" t="s">
        <v>192</v>
      </c>
      <c r="E158" s="255" t="s">
        <v>252</v>
      </c>
      <c r="F158" s="256" t="s">
        <v>253</v>
      </c>
      <c r="G158" s="257" t="s">
        <v>213</v>
      </c>
      <c r="H158" s="258">
        <v>1.0149999999999999</v>
      </c>
      <c r="I158" s="259"/>
      <c r="J158" s="260">
        <f>ROUND(I158*H158,2)</f>
        <v>0</v>
      </c>
      <c r="K158" s="256" t="s">
        <v>140</v>
      </c>
      <c r="L158" s="261"/>
      <c r="M158" s="262" t="s">
        <v>19</v>
      </c>
      <c r="N158" s="263" t="s">
        <v>43</v>
      </c>
      <c r="O158" s="84"/>
      <c r="P158" s="221">
        <f>O158*H158</f>
        <v>0</v>
      </c>
      <c r="Q158" s="221">
        <v>0.0030000000000000001</v>
      </c>
      <c r="R158" s="221">
        <f>Q158*H158</f>
        <v>0.003045</v>
      </c>
      <c r="S158" s="221">
        <v>0</v>
      </c>
      <c r="T158" s="222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3" t="s">
        <v>187</v>
      </c>
      <c r="AT158" s="223" t="s">
        <v>192</v>
      </c>
      <c r="AU158" s="223" t="s">
        <v>82</v>
      </c>
      <c r="AY158" s="17" t="s">
        <v>134</v>
      </c>
      <c r="BE158" s="224">
        <f>IF(N158="základní",J158,0)</f>
        <v>0</v>
      </c>
      <c r="BF158" s="224">
        <f>IF(N158="snížená",J158,0)</f>
        <v>0</v>
      </c>
      <c r="BG158" s="224">
        <f>IF(N158="zákl. přenesená",J158,0)</f>
        <v>0</v>
      </c>
      <c r="BH158" s="224">
        <f>IF(N158="sníž. přenesená",J158,0)</f>
        <v>0</v>
      </c>
      <c r="BI158" s="224">
        <f>IF(N158="nulová",J158,0)</f>
        <v>0</v>
      </c>
      <c r="BJ158" s="17" t="s">
        <v>80</v>
      </c>
      <c r="BK158" s="224">
        <f>ROUND(I158*H158,2)</f>
        <v>0</v>
      </c>
      <c r="BL158" s="17" t="s">
        <v>141</v>
      </c>
      <c r="BM158" s="223" t="s">
        <v>254</v>
      </c>
    </row>
    <row r="159" s="2" customFormat="1">
      <c r="A159" s="38"/>
      <c r="B159" s="39"/>
      <c r="C159" s="40"/>
      <c r="D159" s="225" t="s">
        <v>143</v>
      </c>
      <c r="E159" s="40"/>
      <c r="F159" s="226" t="s">
        <v>253</v>
      </c>
      <c r="G159" s="40"/>
      <c r="H159" s="40"/>
      <c r="I159" s="227"/>
      <c r="J159" s="40"/>
      <c r="K159" s="40"/>
      <c r="L159" s="44"/>
      <c r="M159" s="228"/>
      <c r="N159" s="229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143</v>
      </c>
      <c r="AU159" s="17" t="s">
        <v>82</v>
      </c>
    </row>
    <row r="160" s="13" customFormat="1">
      <c r="A160" s="13"/>
      <c r="B160" s="232"/>
      <c r="C160" s="233"/>
      <c r="D160" s="225" t="s">
        <v>154</v>
      </c>
      <c r="E160" s="233"/>
      <c r="F160" s="235" t="s">
        <v>255</v>
      </c>
      <c r="G160" s="233"/>
      <c r="H160" s="236">
        <v>1.0149999999999999</v>
      </c>
      <c r="I160" s="237"/>
      <c r="J160" s="233"/>
      <c r="K160" s="233"/>
      <c r="L160" s="238"/>
      <c r="M160" s="239"/>
      <c r="N160" s="240"/>
      <c r="O160" s="240"/>
      <c r="P160" s="240"/>
      <c r="Q160" s="240"/>
      <c r="R160" s="240"/>
      <c r="S160" s="240"/>
      <c r="T160" s="24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2" t="s">
        <v>154</v>
      </c>
      <c r="AU160" s="242" t="s">
        <v>82</v>
      </c>
      <c r="AV160" s="13" t="s">
        <v>82</v>
      </c>
      <c r="AW160" s="13" t="s">
        <v>4</v>
      </c>
      <c r="AX160" s="13" t="s">
        <v>80</v>
      </c>
      <c r="AY160" s="242" t="s">
        <v>134</v>
      </c>
    </row>
    <row r="161" s="2" customFormat="1" ht="24.15" customHeight="1">
      <c r="A161" s="38"/>
      <c r="B161" s="39"/>
      <c r="C161" s="212" t="s">
        <v>256</v>
      </c>
      <c r="D161" s="212" t="s">
        <v>136</v>
      </c>
      <c r="E161" s="213" t="s">
        <v>257</v>
      </c>
      <c r="F161" s="214" t="s">
        <v>258</v>
      </c>
      <c r="G161" s="215" t="s">
        <v>213</v>
      </c>
      <c r="H161" s="216">
        <v>3</v>
      </c>
      <c r="I161" s="217"/>
      <c r="J161" s="218">
        <f>ROUND(I161*H161,2)</f>
        <v>0</v>
      </c>
      <c r="K161" s="214" t="s">
        <v>140</v>
      </c>
      <c r="L161" s="44"/>
      <c r="M161" s="219" t="s">
        <v>19</v>
      </c>
      <c r="N161" s="220" t="s">
        <v>43</v>
      </c>
      <c r="O161" s="84"/>
      <c r="P161" s="221">
        <f>O161*H161</f>
        <v>0</v>
      </c>
      <c r="Q161" s="221">
        <v>6.9999999999999994E-05</v>
      </c>
      <c r="R161" s="221">
        <f>Q161*H161</f>
        <v>0.00020999999999999998</v>
      </c>
      <c r="S161" s="221">
        <v>0</v>
      </c>
      <c r="T161" s="222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3" t="s">
        <v>141</v>
      </c>
      <c r="AT161" s="223" t="s">
        <v>136</v>
      </c>
      <c r="AU161" s="223" t="s">
        <v>82</v>
      </c>
      <c r="AY161" s="17" t="s">
        <v>134</v>
      </c>
      <c r="BE161" s="224">
        <f>IF(N161="základní",J161,0)</f>
        <v>0</v>
      </c>
      <c r="BF161" s="224">
        <f>IF(N161="snížená",J161,0)</f>
        <v>0</v>
      </c>
      <c r="BG161" s="224">
        <f>IF(N161="zákl. přenesená",J161,0)</f>
        <v>0</v>
      </c>
      <c r="BH161" s="224">
        <f>IF(N161="sníž. přenesená",J161,0)</f>
        <v>0</v>
      </c>
      <c r="BI161" s="224">
        <f>IF(N161="nulová",J161,0)</f>
        <v>0</v>
      </c>
      <c r="BJ161" s="17" t="s">
        <v>80</v>
      </c>
      <c r="BK161" s="224">
        <f>ROUND(I161*H161,2)</f>
        <v>0</v>
      </c>
      <c r="BL161" s="17" t="s">
        <v>141</v>
      </c>
      <c r="BM161" s="223" t="s">
        <v>259</v>
      </c>
    </row>
    <row r="162" s="2" customFormat="1">
      <c r="A162" s="38"/>
      <c r="B162" s="39"/>
      <c r="C162" s="40"/>
      <c r="D162" s="225" t="s">
        <v>143</v>
      </c>
      <c r="E162" s="40"/>
      <c r="F162" s="226" t="s">
        <v>260</v>
      </c>
      <c r="G162" s="40"/>
      <c r="H162" s="40"/>
      <c r="I162" s="227"/>
      <c r="J162" s="40"/>
      <c r="K162" s="40"/>
      <c r="L162" s="44"/>
      <c r="M162" s="228"/>
      <c r="N162" s="229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143</v>
      </c>
      <c r="AU162" s="17" t="s">
        <v>82</v>
      </c>
    </row>
    <row r="163" s="2" customFormat="1">
      <c r="A163" s="38"/>
      <c r="B163" s="39"/>
      <c r="C163" s="40"/>
      <c r="D163" s="230" t="s">
        <v>145</v>
      </c>
      <c r="E163" s="40"/>
      <c r="F163" s="231" t="s">
        <v>261</v>
      </c>
      <c r="G163" s="40"/>
      <c r="H163" s="40"/>
      <c r="I163" s="227"/>
      <c r="J163" s="40"/>
      <c r="K163" s="40"/>
      <c r="L163" s="44"/>
      <c r="M163" s="228"/>
      <c r="N163" s="229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145</v>
      </c>
      <c r="AU163" s="17" t="s">
        <v>82</v>
      </c>
    </row>
    <row r="164" s="2" customFormat="1" ht="21.75" customHeight="1">
      <c r="A164" s="38"/>
      <c r="B164" s="39"/>
      <c r="C164" s="254" t="s">
        <v>262</v>
      </c>
      <c r="D164" s="254" t="s">
        <v>192</v>
      </c>
      <c r="E164" s="255" t="s">
        <v>263</v>
      </c>
      <c r="F164" s="256" t="s">
        <v>264</v>
      </c>
      <c r="G164" s="257" t="s">
        <v>213</v>
      </c>
      <c r="H164" s="258">
        <v>3.0449999999999999</v>
      </c>
      <c r="I164" s="259"/>
      <c r="J164" s="260">
        <f>ROUND(I164*H164,2)</f>
        <v>0</v>
      </c>
      <c r="K164" s="256" t="s">
        <v>140</v>
      </c>
      <c r="L164" s="261"/>
      <c r="M164" s="262" t="s">
        <v>19</v>
      </c>
      <c r="N164" s="263" t="s">
        <v>43</v>
      </c>
      <c r="O164" s="84"/>
      <c r="P164" s="221">
        <f>O164*H164</f>
        <v>0</v>
      </c>
      <c r="Q164" s="221">
        <v>0.00064999999999999997</v>
      </c>
      <c r="R164" s="221">
        <f>Q164*H164</f>
        <v>0.0019792499999999997</v>
      </c>
      <c r="S164" s="221">
        <v>0</v>
      </c>
      <c r="T164" s="222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3" t="s">
        <v>187</v>
      </c>
      <c r="AT164" s="223" t="s">
        <v>192</v>
      </c>
      <c r="AU164" s="223" t="s">
        <v>82</v>
      </c>
      <c r="AY164" s="17" t="s">
        <v>134</v>
      </c>
      <c r="BE164" s="224">
        <f>IF(N164="základní",J164,0)</f>
        <v>0</v>
      </c>
      <c r="BF164" s="224">
        <f>IF(N164="snížená",J164,0)</f>
        <v>0</v>
      </c>
      <c r="BG164" s="224">
        <f>IF(N164="zákl. přenesená",J164,0)</f>
        <v>0</v>
      </c>
      <c r="BH164" s="224">
        <f>IF(N164="sníž. přenesená",J164,0)</f>
        <v>0</v>
      </c>
      <c r="BI164" s="224">
        <f>IF(N164="nulová",J164,0)</f>
        <v>0</v>
      </c>
      <c r="BJ164" s="17" t="s">
        <v>80</v>
      </c>
      <c r="BK164" s="224">
        <f>ROUND(I164*H164,2)</f>
        <v>0</v>
      </c>
      <c r="BL164" s="17" t="s">
        <v>141</v>
      </c>
      <c r="BM164" s="223" t="s">
        <v>265</v>
      </c>
    </row>
    <row r="165" s="2" customFormat="1">
      <c r="A165" s="38"/>
      <c r="B165" s="39"/>
      <c r="C165" s="40"/>
      <c r="D165" s="225" t="s">
        <v>143</v>
      </c>
      <c r="E165" s="40"/>
      <c r="F165" s="226" t="s">
        <v>264</v>
      </c>
      <c r="G165" s="40"/>
      <c r="H165" s="40"/>
      <c r="I165" s="227"/>
      <c r="J165" s="40"/>
      <c r="K165" s="40"/>
      <c r="L165" s="44"/>
      <c r="M165" s="228"/>
      <c r="N165" s="229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143</v>
      </c>
      <c r="AU165" s="17" t="s">
        <v>82</v>
      </c>
    </row>
    <row r="166" s="13" customFormat="1">
      <c r="A166" s="13"/>
      <c r="B166" s="232"/>
      <c r="C166" s="233"/>
      <c r="D166" s="225" t="s">
        <v>154</v>
      </c>
      <c r="E166" s="233"/>
      <c r="F166" s="235" t="s">
        <v>266</v>
      </c>
      <c r="G166" s="233"/>
      <c r="H166" s="236">
        <v>3.0449999999999999</v>
      </c>
      <c r="I166" s="237"/>
      <c r="J166" s="233"/>
      <c r="K166" s="233"/>
      <c r="L166" s="238"/>
      <c r="M166" s="239"/>
      <c r="N166" s="240"/>
      <c r="O166" s="240"/>
      <c r="P166" s="240"/>
      <c r="Q166" s="240"/>
      <c r="R166" s="240"/>
      <c r="S166" s="240"/>
      <c r="T166" s="24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2" t="s">
        <v>154</v>
      </c>
      <c r="AU166" s="242" t="s">
        <v>82</v>
      </c>
      <c r="AV166" s="13" t="s">
        <v>82</v>
      </c>
      <c r="AW166" s="13" t="s">
        <v>4</v>
      </c>
      <c r="AX166" s="13" t="s">
        <v>80</v>
      </c>
      <c r="AY166" s="242" t="s">
        <v>134</v>
      </c>
    </row>
    <row r="167" s="2" customFormat="1" ht="24.15" customHeight="1">
      <c r="A167" s="38"/>
      <c r="B167" s="39"/>
      <c r="C167" s="212" t="s">
        <v>7</v>
      </c>
      <c r="D167" s="212" t="s">
        <v>136</v>
      </c>
      <c r="E167" s="213" t="s">
        <v>267</v>
      </c>
      <c r="F167" s="214" t="s">
        <v>268</v>
      </c>
      <c r="G167" s="215" t="s">
        <v>241</v>
      </c>
      <c r="H167" s="216">
        <v>5</v>
      </c>
      <c r="I167" s="217"/>
      <c r="J167" s="218">
        <f>ROUND(I167*H167,2)</f>
        <v>0</v>
      </c>
      <c r="K167" s="214" t="s">
        <v>140</v>
      </c>
      <c r="L167" s="44"/>
      <c r="M167" s="219" t="s">
        <v>19</v>
      </c>
      <c r="N167" s="220" t="s">
        <v>43</v>
      </c>
      <c r="O167" s="84"/>
      <c r="P167" s="221">
        <f>O167*H167</f>
        <v>0</v>
      </c>
      <c r="Q167" s="221">
        <v>0</v>
      </c>
      <c r="R167" s="221">
        <f>Q167*H167</f>
        <v>0</v>
      </c>
      <c r="S167" s="221">
        <v>0</v>
      </c>
      <c r="T167" s="222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3" t="s">
        <v>141</v>
      </c>
      <c r="AT167" s="223" t="s">
        <v>136</v>
      </c>
      <c r="AU167" s="223" t="s">
        <v>82</v>
      </c>
      <c r="AY167" s="17" t="s">
        <v>134</v>
      </c>
      <c r="BE167" s="224">
        <f>IF(N167="základní",J167,0)</f>
        <v>0</v>
      </c>
      <c r="BF167" s="224">
        <f>IF(N167="snížená",J167,0)</f>
        <v>0</v>
      </c>
      <c r="BG167" s="224">
        <f>IF(N167="zákl. přenesená",J167,0)</f>
        <v>0</v>
      </c>
      <c r="BH167" s="224">
        <f>IF(N167="sníž. přenesená",J167,0)</f>
        <v>0</v>
      </c>
      <c r="BI167" s="224">
        <f>IF(N167="nulová",J167,0)</f>
        <v>0</v>
      </c>
      <c r="BJ167" s="17" t="s">
        <v>80</v>
      </c>
      <c r="BK167" s="224">
        <f>ROUND(I167*H167,2)</f>
        <v>0</v>
      </c>
      <c r="BL167" s="17" t="s">
        <v>141</v>
      </c>
      <c r="BM167" s="223" t="s">
        <v>269</v>
      </c>
    </row>
    <row r="168" s="2" customFormat="1">
      <c r="A168" s="38"/>
      <c r="B168" s="39"/>
      <c r="C168" s="40"/>
      <c r="D168" s="225" t="s">
        <v>143</v>
      </c>
      <c r="E168" s="40"/>
      <c r="F168" s="226" t="s">
        <v>270</v>
      </c>
      <c r="G168" s="40"/>
      <c r="H168" s="40"/>
      <c r="I168" s="227"/>
      <c r="J168" s="40"/>
      <c r="K168" s="40"/>
      <c r="L168" s="44"/>
      <c r="M168" s="228"/>
      <c r="N168" s="229"/>
      <c r="O168" s="84"/>
      <c r="P168" s="84"/>
      <c r="Q168" s="84"/>
      <c r="R168" s="84"/>
      <c r="S168" s="84"/>
      <c r="T168" s="85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143</v>
      </c>
      <c r="AU168" s="17" t="s">
        <v>82</v>
      </c>
    </row>
    <row r="169" s="2" customFormat="1">
      <c r="A169" s="38"/>
      <c r="B169" s="39"/>
      <c r="C169" s="40"/>
      <c r="D169" s="230" t="s">
        <v>145</v>
      </c>
      <c r="E169" s="40"/>
      <c r="F169" s="231" t="s">
        <v>271</v>
      </c>
      <c r="G169" s="40"/>
      <c r="H169" s="40"/>
      <c r="I169" s="227"/>
      <c r="J169" s="40"/>
      <c r="K169" s="40"/>
      <c r="L169" s="44"/>
      <c r="M169" s="228"/>
      <c r="N169" s="229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145</v>
      </c>
      <c r="AU169" s="17" t="s">
        <v>82</v>
      </c>
    </row>
    <row r="170" s="2" customFormat="1" ht="24.15" customHeight="1">
      <c r="A170" s="38"/>
      <c r="B170" s="39"/>
      <c r="C170" s="254" t="s">
        <v>272</v>
      </c>
      <c r="D170" s="254" t="s">
        <v>192</v>
      </c>
      <c r="E170" s="255" t="s">
        <v>273</v>
      </c>
      <c r="F170" s="256" t="s">
        <v>274</v>
      </c>
      <c r="G170" s="257" t="s">
        <v>241</v>
      </c>
      <c r="H170" s="258">
        <v>5.0750000000000002</v>
      </c>
      <c r="I170" s="259"/>
      <c r="J170" s="260">
        <f>ROUND(I170*H170,2)</f>
        <v>0</v>
      </c>
      <c r="K170" s="256" t="s">
        <v>140</v>
      </c>
      <c r="L170" s="261"/>
      <c r="M170" s="262" t="s">
        <v>19</v>
      </c>
      <c r="N170" s="263" t="s">
        <v>43</v>
      </c>
      <c r="O170" s="84"/>
      <c r="P170" s="221">
        <f>O170*H170</f>
        <v>0</v>
      </c>
      <c r="Q170" s="221">
        <v>0.00106</v>
      </c>
      <c r="R170" s="221">
        <f>Q170*H170</f>
        <v>0.0053794999999999997</v>
      </c>
      <c r="S170" s="221">
        <v>0</v>
      </c>
      <c r="T170" s="222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3" t="s">
        <v>187</v>
      </c>
      <c r="AT170" s="223" t="s">
        <v>192</v>
      </c>
      <c r="AU170" s="223" t="s">
        <v>82</v>
      </c>
      <c r="AY170" s="17" t="s">
        <v>134</v>
      </c>
      <c r="BE170" s="224">
        <f>IF(N170="základní",J170,0)</f>
        <v>0</v>
      </c>
      <c r="BF170" s="224">
        <f>IF(N170="snížená",J170,0)</f>
        <v>0</v>
      </c>
      <c r="BG170" s="224">
        <f>IF(N170="zákl. přenesená",J170,0)</f>
        <v>0</v>
      </c>
      <c r="BH170" s="224">
        <f>IF(N170="sníž. přenesená",J170,0)</f>
        <v>0</v>
      </c>
      <c r="BI170" s="224">
        <f>IF(N170="nulová",J170,0)</f>
        <v>0</v>
      </c>
      <c r="BJ170" s="17" t="s">
        <v>80</v>
      </c>
      <c r="BK170" s="224">
        <f>ROUND(I170*H170,2)</f>
        <v>0</v>
      </c>
      <c r="BL170" s="17" t="s">
        <v>141</v>
      </c>
      <c r="BM170" s="223" t="s">
        <v>275</v>
      </c>
    </row>
    <row r="171" s="2" customFormat="1">
      <c r="A171" s="38"/>
      <c r="B171" s="39"/>
      <c r="C171" s="40"/>
      <c r="D171" s="225" t="s">
        <v>143</v>
      </c>
      <c r="E171" s="40"/>
      <c r="F171" s="226" t="s">
        <v>274</v>
      </c>
      <c r="G171" s="40"/>
      <c r="H171" s="40"/>
      <c r="I171" s="227"/>
      <c r="J171" s="40"/>
      <c r="K171" s="40"/>
      <c r="L171" s="44"/>
      <c r="M171" s="228"/>
      <c r="N171" s="229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143</v>
      </c>
      <c r="AU171" s="17" t="s">
        <v>82</v>
      </c>
    </row>
    <row r="172" s="13" customFormat="1">
      <c r="A172" s="13"/>
      <c r="B172" s="232"/>
      <c r="C172" s="233"/>
      <c r="D172" s="225" t="s">
        <v>154</v>
      </c>
      <c r="E172" s="233"/>
      <c r="F172" s="235" t="s">
        <v>276</v>
      </c>
      <c r="G172" s="233"/>
      <c r="H172" s="236">
        <v>5.0750000000000002</v>
      </c>
      <c r="I172" s="237"/>
      <c r="J172" s="233"/>
      <c r="K172" s="233"/>
      <c r="L172" s="238"/>
      <c r="M172" s="239"/>
      <c r="N172" s="240"/>
      <c r="O172" s="240"/>
      <c r="P172" s="240"/>
      <c r="Q172" s="240"/>
      <c r="R172" s="240"/>
      <c r="S172" s="240"/>
      <c r="T172" s="24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2" t="s">
        <v>154</v>
      </c>
      <c r="AU172" s="242" t="s">
        <v>82</v>
      </c>
      <c r="AV172" s="13" t="s">
        <v>82</v>
      </c>
      <c r="AW172" s="13" t="s">
        <v>4</v>
      </c>
      <c r="AX172" s="13" t="s">
        <v>80</v>
      </c>
      <c r="AY172" s="242" t="s">
        <v>134</v>
      </c>
    </row>
    <row r="173" s="2" customFormat="1" ht="24.15" customHeight="1">
      <c r="A173" s="38"/>
      <c r="B173" s="39"/>
      <c r="C173" s="212" t="s">
        <v>277</v>
      </c>
      <c r="D173" s="212" t="s">
        <v>136</v>
      </c>
      <c r="E173" s="213" t="s">
        <v>278</v>
      </c>
      <c r="F173" s="214" t="s">
        <v>279</v>
      </c>
      <c r="G173" s="215" t="s">
        <v>241</v>
      </c>
      <c r="H173" s="216">
        <v>8</v>
      </c>
      <c r="I173" s="217"/>
      <c r="J173" s="218">
        <f>ROUND(I173*H173,2)</f>
        <v>0</v>
      </c>
      <c r="K173" s="214" t="s">
        <v>140</v>
      </c>
      <c r="L173" s="44"/>
      <c r="M173" s="219" t="s">
        <v>19</v>
      </c>
      <c r="N173" s="220" t="s">
        <v>43</v>
      </c>
      <c r="O173" s="84"/>
      <c r="P173" s="221">
        <f>O173*H173</f>
        <v>0</v>
      </c>
      <c r="Q173" s="221">
        <v>0.00131</v>
      </c>
      <c r="R173" s="221">
        <f>Q173*H173</f>
        <v>0.01048</v>
      </c>
      <c r="S173" s="221">
        <v>0</v>
      </c>
      <c r="T173" s="222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3" t="s">
        <v>141</v>
      </c>
      <c r="AT173" s="223" t="s">
        <v>136</v>
      </c>
      <c r="AU173" s="223" t="s">
        <v>82</v>
      </c>
      <c r="AY173" s="17" t="s">
        <v>134</v>
      </c>
      <c r="BE173" s="224">
        <f>IF(N173="základní",J173,0)</f>
        <v>0</v>
      </c>
      <c r="BF173" s="224">
        <f>IF(N173="snížená",J173,0)</f>
        <v>0</v>
      </c>
      <c r="BG173" s="224">
        <f>IF(N173="zákl. přenesená",J173,0)</f>
        <v>0</v>
      </c>
      <c r="BH173" s="224">
        <f>IF(N173="sníž. přenesená",J173,0)</f>
        <v>0</v>
      </c>
      <c r="BI173" s="224">
        <f>IF(N173="nulová",J173,0)</f>
        <v>0</v>
      </c>
      <c r="BJ173" s="17" t="s">
        <v>80</v>
      </c>
      <c r="BK173" s="224">
        <f>ROUND(I173*H173,2)</f>
        <v>0</v>
      </c>
      <c r="BL173" s="17" t="s">
        <v>141</v>
      </c>
      <c r="BM173" s="223" t="s">
        <v>280</v>
      </c>
    </row>
    <row r="174" s="2" customFormat="1">
      <c r="A174" s="38"/>
      <c r="B174" s="39"/>
      <c r="C174" s="40"/>
      <c r="D174" s="225" t="s">
        <v>143</v>
      </c>
      <c r="E174" s="40"/>
      <c r="F174" s="226" t="s">
        <v>281</v>
      </c>
      <c r="G174" s="40"/>
      <c r="H174" s="40"/>
      <c r="I174" s="227"/>
      <c r="J174" s="40"/>
      <c r="K174" s="40"/>
      <c r="L174" s="44"/>
      <c r="M174" s="228"/>
      <c r="N174" s="229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143</v>
      </c>
      <c r="AU174" s="17" t="s">
        <v>82</v>
      </c>
    </row>
    <row r="175" s="2" customFormat="1">
      <c r="A175" s="38"/>
      <c r="B175" s="39"/>
      <c r="C175" s="40"/>
      <c r="D175" s="230" t="s">
        <v>145</v>
      </c>
      <c r="E175" s="40"/>
      <c r="F175" s="231" t="s">
        <v>282</v>
      </c>
      <c r="G175" s="40"/>
      <c r="H175" s="40"/>
      <c r="I175" s="227"/>
      <c r="J175" s="40"/>
      <c r="K175" s="40"/>
      <c r="L175" s="44"/>
      <c r="M175" s="228"/>
      <c r="N175" s="229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145</v>
      </c>
      <c r="AU175" s="17" t="s">
        <v>82</v>
      </c>
    </row>
    <row r="176" s="2" customFormat="1" ht="24.15" customHeight="1">
      <c r="A176" s="38"/>
      <c r="B176" s="39"/>
      <c r="C176" s="212" t="s">
        <v>283</v>
      </c>
      <c r="D176" s="212" t="s">
        <v>136</v>
      </c>
      <c r="E176" s="213" t="s">
        <v>284</v>
      </c>
      <c r="F176" s="214" t="s">
        <v>285</v>
      </c>
      <c r="G176" s="215" t="s">
        <v>241</v>
      </c>
      <c r="H176" s="216">
        <v>37.299999999999997</v>
      </c>
      <c r="I176" s="217"/>
      <c r="J176" s="218">
        <f>ROUND(I176*H176,2)</f>
        <v>0</v>
      </c>
      <c r="K176" s="214" t="s">
        <v>140</v>
      </c>
      <c r="L176" s="44"/>
      <c r="M176" s="219" t="s">
        <v>19</v>
      </c>
      <c r="N176" s="220" t="s">
        <v>43</v>
      </c>
      <c r="O176" s="84"/>
      <c r="P176" s="221">
        <f>O176*H176</f>
        <v>0</v>
      </c>
      <c r="Q176" s="221">
        <v>0.0027599999999999999</v>
      </c>
      <c r="R176" s="221">
        <f>Q176*H176</f>
        <v>0.10294799999999998</v>
      </c>
      <c r="S176" s="221">
        <v>0</v>
      </c>
      <c r="T176" s="222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3" t="s">
        <v>141</v>
      </c>
      <c r="AT176" s="223" t="s">
        <v>136</v>
      </c>
      <c r="AU176" s="223" t="s">
        <v>82</v>
      </c>
      <c r="AY176" s="17" t="s">
        <v>134</v>
      </c>
      <c r="BE176" s="224">
        <f>IF(N176="základní",J176,0)</f>
        <v>0</v>
      </c>
      <c r="BF176" s="224">
        <f>IF(N176="snížená",J176,0)</f>
        <v>0</v>
      </c>
      <c r="BG176" s="224">
        <f>IF(N176="zákl. přenesená",J176,0)</f>
        <v>0</v>
      </c>
      <c r="BH176" s="224">
        <f>IF(N176="sníž. přenesená",J176,0)</f>
        <v>0</v>
      </c>
      <c r="BI176" s="224">
        <f>IF(N176="nulová",J176,0)</f>
        <v>0</v>
      </c>
      <c r="BJ176" s="17" t="s">
        <v>80</v>
      </c>
      <c r="BK176" s="224">
        <f>ROUND(I176*H176,2)</f>
        <v>0</v>
      </c>
      <c r="BL176" s="17" t="s">
        <v>141</v>
      </c>
      <c r="BM176" s="223" t="s">
        <v>286</v>
      </c>
    </row>
    <row r="177" s="2" customFormat="1">
      <c r="A177" s="38"/>
      <c r="B177" s="39"/>
      <c r="C177" s="40"/>
      <c r="D177" s="225" t="s">
        <v>143</v>
      </c>
      <c r="E177" s="40"/>
      <c r="F177" s="226" t="s">
        <v>287</v>
      </c>
      <c r="G177" s="40"/>
      <c r="H177" s="40"/>
      <c r="I177" s="227"/>
      <c r="J177" s="40"/>
      <c r="K177" s="40"/>
      <c r="L177" s="44"/>
      <c r="M177" s="228"/>
      <c r="N177" s="229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143</v>
      </c>
      <c r="AU177" s="17" t="s">
        <v>82</v>
      </c>
    </row>
    <row r="178" s="2" customFormat="1">
      <c r="A178" s="38"/>
      <c r="B178" s="39"/>
      <c r="C178" s="40"/>
      <c r="D178" s="230" t="s">
        <v>145</v>
      </c>
      <c r="E178" s="40"/>
      <c r="F178" s="231" t="s">
        <v>288</v>
      </c>
      <c r="G178" s="40"/>
      <c r="H178" s="40"/>
      <c r="I178" s="227"/>
      <c r="J178" s="40"/>
      <c r="K178" s="40"/>
      <c r="L178" s="44"/>
      <c r="M178" s="228"/>
      <c r="N178" s="229"/>
      <c r="O178" s="84"/>
      <c r="P178" s="84"/>
      <c r="Q178" s="84"/>
      <c r="R178" s="84"/>
      <c r="S178" s="84"/>
      <c r="T178" s="85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145</v>
      </c>
      <c r="AU178" s="17" t="s">
        <v>82</v>
      </c>
    </row>
    <row r="179" s="2" customFormat="1" ht="24.15" customHeight="1">
      <c r="A179" s="38"/>
      <c r="B179" s="39"/>
      <c r="C179" s="212" t="s">
        <v>289</v>
      </c>
      <c r="D179" s="212" t="s">
        <v>136</v>
      </c>
      <c r="E179" s="213" t="s">
        <v>290</v>
      </c>
      <c r="F179" s="214" t="s">
        <v>291</v>
      </c>
      <c r="G179" s="215" t="s">
        <v>241</v>
      </c>
      <c r="H179" s="216">
        <v>60.899999999999999</v>
      </c>
      <c r="I179" s="217"/>
      <c r="J179" s="218">
        <f>ROUND(I179*H179,2)</f>
        <v>0</v>
      </c>
      <c r="K179" s="214" t="s">
        <v>140</v>
      </c>
      <c r="L179" s="44"/>
      <c r="M179" s="219" t="s">
        <v>19</v>
      </c>
      <c r="N179" s="220" t="s">
        <v>43</v>
      </c>
      <c r="O179" s="84"/>
      <c r="P179" s="221">
        <f>O179*H179</f>
        <v>0</v>
      </c>
      <c r="Q179" s="221">
        <v>0.0044000000000000003</v>
      </c>
      <c r="R179" s="221">
        <f>Q179*H179</f>
        <v>0.26796000000000003</v>
      </c>
      <c r="S179" s="221">
        <v>0</v>
      </c>
      <c r="T179" s="222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3" t="s">
        <v>141</v>
      </c>
      <c r="AT179" s="223" t="s">
        <v>136</v>
      </c>
      <c r="AU179" s="223" t="s">
        <v>82</v>
      </c>
      <c r="AY179" s="17" t="s">
        <v>134</v>
      </c>
      <c r="BE179" s="224">
        <f>IF(N179="základní",J179,0)</f>
        <v>0</v>
      </c>
      <c r="BF179" s="224">
        <f>IF(N179="snížená",J179,0)</f>
        <v>0</v>
      </c>
      <c r="BG179" s="224">
        <f>IF(N179="zákl. přenesená",J179,0)</f>
        <v>0</v>
      </c>
      <c r="BH179" s="224">
        <f>IF(N179="sníž. přenesená",J179,0)</f>
        <v>0</v>
      </c>
      <c r="BI179" s="224">
        <f>IF(N179="nulová",J179,0)</f>
        <v>0</v>
      </c>
      <c r="BJ179" s="17" t="s">
        <v>80</v>
      </c>
      <c r="BK179" s="224">
        <f>ROUND(I179*H179,2)</f>
        <v>0</v>
      </c>
      <c r="BL179" s="17" t="s">
        <v>141</v>
      </c>
      <c r="BM179" s="223" t="s">
        <v>292</v>
      </c>
    </row>
    <row r="180" s="2" customFormat="1">
      <c r="A180" s="38"/>
      <c r="B180" s="39"/>
      <c r="C180" s="40"/>
      <c r="D180" s="225" t="s">
        <v>143</v>
      </c>
      <c r="E180" s="40"/>
      <c r="F180" s="226" t="s">
        <v>293</v>
      </c>
      <c r="G180" s="40"/>
      <c r="H180" s="40"/>
      <c r="I180" s="227"/>
      <c r="J180" s="40"/>
      <c r="K180" s="40"/>
      <c r="L180" s="44"/>
      <c r="M180" s="228"/>
      <c r="N180" s="229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143</v>
      </c>
      <c r="AU180" s="17" t="s">
        <v>82</v>
      </c>
    </row>
    <row r="181" s="2" customFormat="1">
      <c r="A181" s="38"/>
      <c r="B181" s="39"/>
      <c r="C181" s="40"/>
      <c r="D181" s="230" t="s">
        <v>145</v>
      </c>
      <c r="E181" s="40"/>
      <c r="F181" s="231" t="s">
        <v>294</v>
      </c>
      <c r="G181" s="40"/>
      <c r="H181" s="40"/>
      <c r="I181" s="227"/>
      <c r="J181" s="40"/>
      <c r="K181" s="40"/>
      <c r="L181" s="44"/>
      <c r="M181" s="228"/>
      <c r="N181" s="229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145</v>
      </c>
      <c r="AU181" s="17" t="s">
        <v>82</v>
      </c>
    </row>
    <row r="182" s="2" customFormat="1" ht="16.5" customHeight="1">
      <c r="A182" s="38"/>
      <c r="B182" s="39"/>
      <c r="C182" s="212" t="s">
        <v>295</v>
      </c>
      <c r="D182" s="212" t="s">
        <v>136</v>
      </c>
      <c r="E182" s="213" t="s">
        <v>296</v>
      </c>
      <c r="F182" s="214" t="s">
        <v>297</v>
      </c>
      <c r="G182" s="215" t="s">
        <v>213</v>
      </c>
      <c r="H182" s="216">
        <v>1</v>
      </c>
      <c r="I182" s="217"/>
      <c r="J182" s="218">
        <f>ROUND(I182*H182,2)</f>
        <v>0</v>
      </c>
      <c r="K182" s="214" t="s">
        <v>19</v>
      </c>
      <c r="L182" s="44"/>
      <c r="M182" s="219" t="s">
        <v>19</v>
      </c>
      <c r="N182" s="220" t="s">
        <v>43</v>
      </c>
      <c r="O182" s="84"/>
      <c r="P182" s="221">
        <f>O182*H182</f>
        <v>0</v>
      </c>
      <c r="Q182" s="221">
        <v>0</v>
      </c>
      <c r="R182" s="221">
        <f>Q182*H182</f>
        <v>0</v>
      </c>
      <c r="S182" s="221">
        <v>0</v>
      </c>
      <c r="T182" s="222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3" t="s">
        <v>141</v>
      </c>
      <c r="AT182" s="223" t="s">
        <v>136</v>
      </c>
      <c r="AU182" s="223" t="s">
        <v>82</v>
      </c>
      <c r="AY182" s="17" t="s">
        <v>134</v>
      </c>
      <c r="BE182" s="224">
        <f>IF(N182="základní",J182,0)</f>
        <v>0</v>
      </c>
      <c r="BF182" s="224">
        <f>IF(N182="snížená",J182,0)</f>
        <v>0</v>
      </c>
      <c r="BG182" s="224">
        <f>IF(N182="zákl. přenesená",J182,0)</f>
        <v>0</v>
      </c>
      <c r="BH182" s="224">
        <f>IF(N182="sníž. přenesená",J182,0)</f>
        <v>0</v>
      </c>
      <c r="BI182" s="224">
        <f>IF(N182="nulová",J182,0)</f>
        <v>0</v>
      </c>
      <c r="BJ182" s="17" t="s">
        <v>80</v>
      </c>
      <c r="BK182" s="224">
        <f>ROUND(I182*H182,2)</f>
        <v>0</v>
      </c>
      <c r="BL182" s="17" t="s">
        <v>141</v>
      </c>
      <c r="BM182" s="223" t="s">
        <v>298</v>
      </c>
    </row>
    <row r="183" s="2" customFormat="1">
      <c r="A183" s="38"/>
      <c r="B183" s="39"/>
      <c r="C183" s="40"/>
      <c r="D183" s="225" t="s">
        <v>143</v>
      </c>
      <c r="E183" s="40"/>
      <c r="F183" s="226" t="s">
        <v>297</v>
      </c>
      <c r="G183" s="40"/>
      <c r="H183" s="40"/>
      <c r="I183" s="227"/>
      <c r="J183" s="40"/>
      <c r="K183" s="40"/>
      <c r="L183" s="44"/>
      <c r="M183" s="228"/>
      <c r="N183" s="229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143</v>
      </c>
      <c r="AU183" s="17" t="s">
        <v>82</v>
      </c>
    </row>
    <row r="184" s="2" customFormat="1" ht="24.15" customHeight="1">
      <c r="A184" s="38"/>
      <c r="B184" s="39"/>
      <c r="C184" s="212" t="s">
        <v>299</v>
      </c>
      <c r="D184" s="212" t="s">
        <v>136</v>
      </c>
      <c r="E184" s="213" t="s">
        <v>300</v>
      </c>
      <c r="F184" s="214" t="s">
        <v>301</v>
      </c>
      <c r="G184" s="215" t="s">
        <v>213</v>
      </c>
      <c r="H184" s="216">
        <v>4</v>
      </c>
      <c r="I184" s="217"/>
      <c r="J184" s="218">
        <f>ROUND(I184*H184,2)</f>
        <v>0</v>
      </c>
      <c r="K184" s="214" t="s">
        <v>140</v>
      </c>
      <c r="L184" s="44"/>
      <c r="M184" s="219" t="s">
        <v>19</v>
      </c>
      <c r="N184" s="220" t="s">
        <v>43</v>
      </c>
      <c r="O184" s="84"/>
      <c r="P184" s="221">
        <f>O184*H184</f>
        <v>0</v>
      </c>
      <c r="Q184" s="221">
        <v>0</v>
      </c>
      <c r="R184" s="221">
        <f>Q184*H184</f>
        <v>0</v>
      </c>
      <c r="S184" s="221">
        <v>0</v>
      </c>
      <c r="T184" s="222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3" t="s">
        <v>141</v>
      </c>
      <c r="AT184" s="223" t="s">
        <v>136</v>
      </c>
      <c r="AU184" s="223" t="s">
        <v>82</v>
      </c>
      <c r="AY184" s="17" t="s">
        <v>134</v>
      </c>
      <c r="BE184" s="224">
        <f>IF(N184="základní",J184,0)</f>
        <v>0</v>
      </c>
      <c r="BF184" s="224">
        <f>IF(N184="snížená",J184,0)</f>
        <v>0</v>
      </c>
      <c r="BG184" s="224">
        <f>IF(N184="zákl. přenesená",J184,0)</f>
        <v>0</v>
      </c>
      <c r="BH184" s="224">
        <f>IF(N184="sníž. přenesená",J184,0)</f>
        <v>0</v>
      </c>
      <c r="BI184" s="224">
        <f>IF(N184="nulová",J184,0)</f>
        <v>0</v>
      </c>
      <c r="BJ184" s="17" t="s">
        <v>80</v>
      </c>
      <c r="BK184" s="224">
        <f>ROUND(I184*H184,2)</f>
        <v>0</v>
      </c>
      <c r="BL184" s="17" t="s">
        <v>141</v>
      </c>
      <c r="BM184" s="223" t="s">
        <v>302</v>
      </c>
    </row>
    <row r="185" s="2" customFormat="1">
      <c r="A185" s="38"/>
      <c r="B185" s="39"/>
      <c r="C185" s="40"/>
      <c r="D185" s="225" t="s">
        <v>143</v>
      </c>
      <c r="E185" s="40"/>
      <c r="F185" s="226" t="s">
        <v>303</v>
      </c>
      <c r="G185" s="40"/>
      <c r="H185" s="40"/>
      <c r="I185" s="227"/>
      <c r="J185" s="40"/>
      <c r="K185" s="40"/>
      <c r="L185" s="44"/>
      <c r="M185" s="228"/>
      <c r="N185" s="229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143</v>
      </c>
      <c r="AU185" s="17" t="s">
        <v>82</v>
      </c>
    </row>
    <row r="186" s="2" customFormat="1">
      <c r="A186" s="38"/>
      <c r="B186" s="39"/>
      <c r="C186" s="40"/>
      <c r="D186" s="230" t="s">
        <v>145</v>
      </c>
      <c r="E186" s="40"/>
      <c r="F186" s="231" t="s">
        <v>304</v>
      </c>
      <c r="G186" s="40"/>
      <c r="H186" s="40"/>
      <c r="I186" s="227"/>
      <c r="J186" s="40"/>
      <c r="K186" s="40"/>
      <c r="L186" s="44"/>
      <c r="M186" s="228"/>
      <c r="N186" s="229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145</v>
      </c>
      <c r="AU186" s="17" t="s">
        <v>82</v>
      </c>
    </row>
    <row r="187" s="2" customFormat="1" ht="24.15" customHeight="1">
      <c r="A187" s="38"/>
      <c r="B187" s="39"/>
      <c r="C187" s="254" t="s">
        <v>305</v>
      </c>
      <c r="D187" s="254" t="s">
        <v>192</v>
      </c>
      <c r="E187" s="255" t="s">
        <v>306</v>
      </c>
      <c r="F187" s="256" t="s">
        <v>307</v>
      </c>
      <c r="G187" s="257" t="s">
        <v>213</v>
      </c>
      <c r="H187" s="258">
        <v>4</v>
      </c>
      <c r="I187" s="259"/>
      <c r="J187" s="260">
        <f>ROUND(I187*H187,2)</f>
        <v>0</v>
      </c>
      <c r="K187" s="256" t="s">
        <v>140</v>
      </c>
      <c r="L187" s="261"/>
      <c r="M187" s="262" t="s">
        <v>19</v>
      </c>
      <c r="N187" s="263" t="s">
        <v>43</v>
      </c>
      <c r="O187" s="84"/>
      <c r="P187" s="221">
        <f>O187*H187</f>
        <v>0</v>
      </c>
      <c r="Q187" s="221">
        <v>0.0015</v>
      </c>
      <c r="R187" s="221">
        <f>Q187*H187</f>
        <v>0.0060000000000000001</v>
      </c>
      <c r="S187" s="221">
        <v>0</v>
      </c>
      <c r="T187" s="222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3" t="s">
        <v>187</v>
      </c>
      <c r="AT187" s="223" t="s">
        <v>192</v>
      </c>
      <c r="AU187" s="223" t="s">
        <v>82</v>
      </c>
      <c r="AY187" s="17" t="s">
        <v>134</v>
      </c>
      <c r="BE187" s="224">
        <f>IF(N187="základní",J187,0)</f>
        <v>0</v>
      </c>
      <c r="BF187" s="224">
        <f>IF(N187="snížená",J187,0)</f>
        <v>0</v>
      </c>
      <c r="BG187" s="224">
        <f>IF(N187="zákl. přenesená",J187,0)</f>
        <v>0</v>
      </c>
      <c r="BH187" s="224">
        <f>IF(N187="sníž. přenesená",J187,0)</f>
        <v>0</v>
      </c>
      <c r="BI187" s="224">
        <f>IF(N187="nulová",J187,0)</f>
        <v>0</v>
      </c>
      <c r="BJ187" s="17" t="s">
        <v>80</v>
      </c>
      <c r="BK187" s="224">
        <f>ROUND(I187*H187,2)</f>
        <v>0</v>
      </c>
      <c r="BL187" s="17" t="s">
        <v>141</v>
      </c>
      <c r="BM187" s="223" t="s">
        <v>308</v>
      </c>
    </row>
    <row r="188" s="2" customFormat="1">
      <c r="A188" s="38"/>
      <c r="B188" s="39"/>
      <c r="C188" s="40"/>
      <c r="D188" s="225" t="s">
        <v>143</v>
      </c>
      <c r="E188" s="40"/>
      <c r="F188" s="226" t="s">
        <v>307</v>
      </c>
      <c r="G188" s="40"/>
      <c r="H188" s="40"/>
      <c r="I188" s="227"/>
      <c r="J188" s="40"/>
      <c r="K188" s="40"/>
      <c r="L188" s="44"/>
      <c r="M188" s="228"/>
      <c r="N188" s="229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143</v>
      </c>
      <c r="AU188" s="17" t="s">
        <v>82</v>
      </c>
    </row>
    <row r="189" s="2" customFormat="1" ht="24.15" customHeight="1">
      <c r="A189" s="38"/>
      <c r="B189" s="39"/>
      <c r="C189" s="212" t="s">
        <v>309</v>
      </c>
      <c r="D189" s="212" t="s">
        <v>136</v>
      </c>
      <c r="E189" s="213" t="s">
        <v>310</v>
      </c>
      <c r="F189" s="214" t="s">
        <v>311</v>
      </c>
      <c r="G189" s="215" t="s">
        <v>149</v>
      </c>
      <c r="H189" s="216">
        <v>2.1909999999999998</v>
      </c>
      <c r="I189" s="217"/>
      <c r="J189" s="218">
        <f>ROUND(I189*H189,2)</f>
        <v>0</v>
      </c>
      <c r="K189" s="214" t="s">
        <v>140</v>
      </c>
      <c r="L189" s="44"/>
      <c r="M189" s="219" t="s">
        <v>19</v>
      </c>
      <c r="N189" s="220" t="s">
        <v>43</v>
      </c>
      <c r="O189" s="84"/>
      <c r="P189" s="221">
        <f>O189*H189</f>
        <v>0</v>
      </c>
      <c r="Q189" s="221">
        <v>0</v>
      </c>
      <c r="R189" s="221">
        <f>Q189*H189</f>
        <v>0</v>
      </c>
      <c r="S189" s="221">
        <v>1.9199999999999999</v>
      </c>
      <c r="T189" s="222">
        <f>S189*H189</f>
        <v>4.2067199999999998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3" t="s">
        <v>141</v>
      </c>
      <c r="AT189" s="223" t="s">
        <v>136</v>
      </c>
      <c r="AU189" s="223" t="s">
        <v>82</v>
      </c>
      <c r="AY189" s="17" t="s">
        <v>134</v>
      </c>
      <c r="BE189" s="224">
        <f>IF(N189="základní",J189,0)</f>
        <v>0</v>
      </c>
      <c r="BF189" s="224">
        <f>IF(N189="snížená",J189,0)</f>
        <v>0</v>
      </c>
      <c r="BG189" s="224">
        <f>IF(N189="zákl. přenesená",J189,0)</f>
        <v>0</v>
      </c>
      <c r="BH189" s="224">
        <f>IF(N189="sníž. přenesená",J189,0)</f>
        <v>0</v>
      </c>
      <c r="BI189" s="224">
        <f>IF(N189="nulová",J189,0)</f>
        <v>0</v>
      </c>
      <c r="BJ189" s="17" t="s">
        <v>80</v>
      </c>
      <c r="BK189" s="224">
        <f>ROUND(I189*H189,2)</f>
        <v>0</v>
      </c>
      <c r="BL189" s="17" t="s">
        <v>141</v>
      </c>
      <c r="BM189" s="223" t="s">
        <v>312</v>
      </c>
    </row>
    <row r="190" s="2" customFormat="1">
      <c r="A190" s="38"/>
      <c r="B190" s="39"/>
      <c r="C190" s="40"/>
      <c r="D190" s="225" t="s">
        <v>143</v>
      </c>
      <c r="E190" s="40"/>
      <c r="F190" s="226" t="s">
        <v>313</v>
      </c>
      <c r="G190" s="40"/>
      <c r="H190" s="40"/>
      <c r="I190" s="227"/>
      <c r="J190" s="40"/>
      <c r="K190" s="40"/>
      <c r="L190" s="44"/>
      <c r="M190" s="228"/>
      <c r="N190" s="229"/>
      <c r="O190" s="84"/>
      <c r="P190" s="84"/>
      <c r="Q190" s="84"/>
      <c r="R190" s="84"/>
      <c r="S190" s="84"/>
      <c r="T190" s="85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143</v>
      </c>
      <c r="AU190" s="17" t="s">
        <v>82</v>
      </c>
    </row>
    <row r="191" s="2" customFormat="1">
      <c r="A191" s="38"/>
      <c r="B191" s="39"/>
      <c r="C191" s="40"/>
      <c r="D191" s="230" t="s">
        <v>145</v>
      </c>
      <c r="E191" s="40"/>
      <c r="F191" s="231" t="s">
        <v>314</v>
      </c>
      <c r="G191" s="40"/>
      <c r="H191" s="40"/>
      <c r="I191" s="227"/>
      <c r="J191" s="40"/>
      <c r="K191" s="40"/>
      <c r="L191" s="44"/>
      <c r="M191" s="228"/>
      <c r="N191" s="229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145</v>
      </c>
      <c r="AU191" s="17" t="s">
        <v>82</v>
      </c>
    </row>
    <row r="192" s="13" customFormat="1">
      <c r="A192" s="13"/>
      <c r="B192" s="232"/>
      <c r="C192" s="233"/>
      <c r="D192" s="225" t="s">
        <v>154</v>
      </c>
      <c r="E192" s="234" t="s">
        <v>19</v>
      </c>
      <c r="F192" s="235" t="s">
        <v>315</v>
      </c>
      <c r="G192" s="233"/>
      <c r="H192" s="236">
        <v>0.76600000000000001</v>
      </c>
      <c r="I192" s="237"/>
      <c r="J192" s="233"/>
      <c r="K192" s="233"/>
      <c r="L192" s="238"/>
      <c r="M192" s="239"/>
      <c r="N192" s="240"/>
      <c r="O192" s="240"/>
      <c r="P192" s="240"/>
      <c r="Q192" s="240"/>
      <c r="R192" s="240"/>
      <c r="S192" s="240"/>
      <c r="T192" s="24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2" t="s">
        <v>154</v>
      </c>
      <c r="AU192" s="242" t="s">
        <v>82</v>
      </c>
      <c r="AV192" s="13" t="s">
        <v>82</v>
      </c>
      <c r="AW192" s="13" t="s">
        <v>33</v>
      </c>
      <c r="AX192" s="13" t="s">
        <v>72</v>
      </c>
      <c r="AY192" s="242" t="s">
        <v>134</v>
      </c>
    </row>
    <row r="193" s="13" customFormat="1">
      <c r="A193" s="13"/>
      <c r="B193" s="232"/>
      <c r="C193" s="233"/>
      <c r="D193" s="225" t="s">
        <v>154</v>
      </c>
      <c r="E193" s="234" t="s">
        <v>19</v>
      </c>
      <c r="F193" s="235" t="s">
        <v>316</v>
      </c>
      <c r="G193" s="233"/>
      <c r="H193" s="236">
        <v>1.425</v>
      </c>
      <c r="I193" s="237"/>
      <c r="J193" s="233"/>
      <c r="K193" s="233"/>
      <c r="L193" s="238"/>
      <c r="M193" s="239"/>
      <c r="N193" s="240"/>
      <c r="O193" s="240"/>
      <c r="P193" s="240"/>
      <c r="Q193" s="240"/>
      <c r="R193" s="240"/>
      <c r="S193" s="240"/>
      <c r="T193" s="24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2" t="s">
        <v>154</v>
      </c>
      <c r="AU193" s="242" t="s">
        <v>82</v>
      </c>
      <c r="AV193" s="13" t="s">
        <v>82</v>
      </c>
      <c r="AW193" s="13" t="s">
        <v>33</v>
      </c>
      <c r="AX193" s="13" t="s">
        <v>72</v>
      </c>
      <c r="AY193" s="242" t="s">
        <v>134</v>
      </c>
    </row>
    <row r="194" s="14" customFormat="1">
      <c r="A194" s="14"/>
      <c r="B194" s="243"/>
      <c r="C194" s="244"/>
      <c r="D194" s="225" t="s">
        <v>154</v>
      </c>
      <c r="E194" s="245" t="s">
        <v>19</v>
      </c>
      <c r="F194" s="246" t="s">
        <v>156</v>
      </c>
      <c r="G194" s="244"/>
      <c r="H194" s="247">
        <v>2.1909999999999998</v>
      </c>
      <c r="I194" s="248"/>
      <c r="J194" s="244"/>
      <c r="K194" s="244"/>
      <c r="L194" s="249"/>
      <c r="M194" s="250"/>
      <c r="N194" s="251"/>
      <c r="O194" s="251"/>
      <c r="P194" s="251"/>
      <c r="Q194" s="251"/>
      <c r="R194" s="251"/>
      <c r="S194" s="251"/>
      <c r="T194" s="252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3" t="s">
        <v>154</v>
      </c>
      <c r="AU194" s="253" t="s">
        <v>82</v>
      </c>
      <c r="AV194" s="14" t="s">
        <v>141</v>
      </c>
      <c r="AW194" s="14" t="s">
        <v>33</v>
      </c>
      <c r="AX194" s="14" t="s">
        <v>80</v>
      </c>
      <c r="AY194" s="253" t="s">
        <v>134</v>
      </c>
    </row>
    <row r="195" s="2" customFormat="1" ht="21.75" customHeight="1">
      <c r="A195" s="38"/>
      <c r="B195" s="39"/>
      <c r="C195" s="212" t="s">
        <v>317</v>
      </c>
      <c r="D195" s="212" t="s">
        <v>136</v>
      </c>
      <c r="E195" s="213" t="s">
        <v>318</v>
      </c>
      <c r="F195" s="214" t="s">
        <v>319</v>
      </c>
      <c r="G195" s="215" t="s">
        <v>241</v>
      </c>
      <c r="H195" s="216">
        <v>106.2</v>
      </c>
      <c r="I195" s="217"/>
      <c r="J195" s="218">
        <f>ROUND(I195*H195,2)</f>
        <v>0</v>
      </c>
      <c r="K195" s="214" t="s">
        <v>140</v>
      </c>
      <c r="L195" s="44"/>
      <c r="M195" s="219" t="s">
        <v>19</v>
      </c>
      <c r="N195" s="220" t="s">
        <v>43</v>
      </c>
      <c r="O195" s="84"/>
      <c r="P195" s="221">
        <f>O195*H195</f>
        <v>0</v>
      </c>
      <c r="Q195" s="221">
        <v>0</v>
      </c>
      <c r="R195" s="221">
        <f>Q195*H195</f>
        <v>0</v>
      </c>
      <c r="S195" s="221">
        <v>0</v>
      </c>
      <c r="T195" s="222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3" t="s">
        <v>141</v>
      </c>
      <c r="AT195" s="223" t="s">
        <v>136</v>
      </c>
      <c r="AU195" s="223" t="s">
        <v>82</v>
      </c>
      <c r="AY195" s="17" t="s">
        <v>134</v>
      </c>
      <c r="BE195" s="224">
        <f>IF(N195="základní",J195,0)</f>
        <v>0</v>
      </c>
      <c r="BF195" s="224">
        <f>IF(N195="snížená",J195,0)</f>
        <v>0</v>
      </c>
      <c r="BG195" s="224">
        <f>IF(N195="zákl. přenesená",J195,0)</f>
        <v>0</v>
      </c>
      <c r="BH195" s="224">
        <f>IF(N195="sníž. přenesená",J195,0)</f>
        <v>0</v>
      </c>
      <c r="BI195" s="224">
        <f>IF(N195="nulová",J195,0)</f>
        <v>0</v>
      </c>
      <c r="BJ195" s="17" t="s">
        <v>80</v>
      </c>
      <c r="BK195" s="224">
        <f>ROUND(I195*H195,2)</f>
        <v>0</v>
      </c>
      <c r="BL195" s="17" t="s">
        <v>141</v>
      </c>
      <c r="BM195" s="223" t="s">
        <v>320</v>
      </c>
    </row>
    <row r="196" s="2" customFormat="1">
      <c r="A196" s="38"/>
      <c r="B196" s="39"/>
      <c r="C196" s="40"/>
      <c r="D196" s="225" t="s">
        <v>143</v>
      </c>
      <c r="E196" s="40"/>
      <c r="F196" s="226" t="s">
        <v>321</v>
      </c>
      <c r="G196" s="40"/>
      <c r="H196" s="40"/>
      <c r="I196" s="227"/>
      <c r="J196" s="40"/>
      <c r="K196" s="40"/>
      <c r="L196" s="44"/>
      <c r="M196" s="228"/>
      <c r="N196" s="229"/>
      <c r="O196" s="84"/>
      <c r="P196" s="84"/>
      <c r="Q196" s="84"/>
      <c r="R196" s="84"/>
      <c r="S196" s="84"/>
      <c r="T196" s="85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143</v>
      </c>
      <c r="AU196" s="17" t="s">
        <v>82</v>
      </c>
    </row>
    <row r="197" s="2" customFormat="1">
      <c r="A197" s="38"/>
      <c r="B197" s="39"/>
      <c r="C197" s="40"/>
      <c r="D197" s="230" t="s">
        <v>145</v>
      </c>
      <c r="E197" s="40"/>
      <c r="F197" s="231" t="s">
        <v>322</v>
      </c>
      <c r="G197" s="40"/>
      <c r="H197" s="40"/>
      <c r="I197" s="227"/>
      <c r="J197" s="40"/>
      <c r="K197" s="40"/>
      <c r="L197" s="44"/>
      <c r="M197" s="228"/>
      <c r="N197" s="229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145</v>
      </c>
      <c r="AU197" s="17" t="s">
        <v>82</v>
      </c>
    </row>
    <row r="198" s="2" customFormat="1" ht="24.15" customHeight="1">
      <c r="A198" s="38"/>
      <c r="B198" s="39"/>
      <c r="C198" s="212" t="s">
        <v>323</v>
      </c>
      <c r="D198" s="212" t="s">
        <v>136</v>
      </c>
      <c r="E198" s="213" t="s">
        <v>324</v>
      </c>
      <c r="F198" s="214" t="s">
        <v>325</v>
      </c>
      <c r="G198" s="215" t="s">
        <v>213</v>
      </c>
      <c r="H198" s="216">
        <v>7</v>
      </c>
      <c r="I198" s="217"/>
      <c r="J198" s="218">
        <f>ROUND(I198*H198,2)</f>
        <v>0</v>
      </c>
      <c r="K198" s="214" t="s">
        <v>140</v>
      </c>
      <c r="L198" s="44"/>
      <c r="M198" s="219" t="s">
        <v>19</v>
      </c>
      <c r="N198" s="220" t="s">
        <v>43</v>
      </c>
      <c r="O198" s="84"/>
      <c r="P198" s="221">
        <f>O198*H198</f>
        <v>0</v>
      </c>
      <c r="Q198" s="221">
        <v>0.010189999999999999</v>
      </c>
      <c r="R198" s="221">
        <f>Q198*H198</f>
        <v>0.071329999999999991</v>
      </c>
      <c r="S198" s="221">
        <v>0</v>
      </c>
      <c r="T198" s="222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3" t="s">
        <v>141</v>
      </c>
      <c r="AT198" s="223" t="s">
        <v>136</v>
      </c>
      <c r="AU198" s="223" t="s">
        <v>82</v>
      </c>
      <c r="AY198" s="17" t="s">
        <v>134</v>
      </c>
      <c r="BE198" s="224">
        <f>IF(N198="základní",J198,0)</f>
        <v>0</v>
      </c>
      <c r="BF198" s="224">
        <f>IF(N198="snížená",J198,0)</f>
        <v>0</v>
      </c>
      <c r="BG198" s="224">
        <f>IF(N198="zákl. přenesená",J198,0)</f>
        <v>0</v>
      </c>
      <c r="BH198" s="224">
        <f>IF(N198="sníž. přenesená",J198,0)</f>
        <v>0</v>
      </c>
      <c r="BI198" s="224">
        <f>IF(N198="nulová",J198,0)</f>
        <v>0</v>
      </c>
      <c r="BJ198" s="17" t="s">
        <v>80</v>
      </c>
      <c r="BK198" s="224">
        <f>ROUND(I198*H198,2)</f>
        <v>0</v>
      </c>
      <c r="BL198" s="17" t="s">
        <v>141</v>
      </c>
      <c r="BM198" s="223" t="s">
        <v>326</v>
      </c>
    </row>
    <row r="199" s="2" customFormat="1">
      <c r="A199" s="38"/>
      <c r="B199" s="39"/>
      <c r="C199" s="40"/>
      <c r="D199" s="225" t="s">
        <v>143</v>
      </c>
      <c r="E199" s="40"/>
      <c r="F199" s="226" t="s">
        <v>325</v>
      </c>
      <c r="G199" s="40"/>
      <c r="H199" s="40"/>
      <c r="I199" s="227"/>
      <c r="J199" s="40"/>
      <c r="K199" s="40"/>
      <c r="L199" s="44"/>
      <c r="M199" s="228"/>
      <c r="N199" s="229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143</v>
      </c>
      <c r="AU199" s="17" t="s">
        <v>82</v>
      </c>
    </row>
    <row r="200" s="2" customFormat="1">
      <c r="A200" s="38"/>
      <c r="B200" s="39"/>
      <c r="C200" s="40"/>
      <c r="D200" s="230" t="s">
        <v>145</v>
      </c>
      <c r="E200" s="40"/>
      <c r="F200" s="231" t="s">
        <v>327</v>
      </c>
      <c r="G200" s="40"/>
      <c r="H200" s="40"/>
      <c r="I200" s="227"/>
      <c r="J200" s="40"/>
      <c r="K200" s="40"/>
      <c r="L200" s="44"/>
      <c r="M200" s="228"/>
      <c r="N200" s="229"/>
      <c r="O200" s="84"/>
      <c r="P200" s="84"/>
      <c r="Q200" s="84"/>
      <c r="R200" s="84"/>
      <c r="S200" s="84"/>
      <c r="T200" s="85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145</v>
      </c>
      <c r="AU200" s="17" t="s">
        <v>82</v>
      </c>
    </row>
    <row r="201" s="2" customFormat="1" ht="16.5" customHeight="1">
      <c r="A201" s="38"/>
      <c r="B201" s="39"/>
      <c r="C201" s="254" t="s">
        <v>328</v>
      </c>
      <c r="D201" s="254" t="s">
        <v>192</v>
      </c>
      <c r="E201" s="255" t="s">
        <v>329</v>
      </c>
      <c r="F201" s="256" t="s">
        <v>330</v>
      </c>
      <c r="G201" s="257" t="s">
        <v>213</v>
      </c>
      <c r="H201" s="258">
        <v>7</v>
      </c>
      <c r="I201" s="259"/>
      <c r="J201" s="260">
        <f>ROUND(I201*H201,2)</f>
        <v>0</v>
      </c>
      <c r="K201" s="256" t="s">
        <v>140</v>
      </c>
      <c r="L201" s="261"/>
      <c r="M201" s="262" t="s">
        <v>19</v>
      </c>
      <c r="N201" s="263" t="s">
        <v>43</v>
      </c>
      <c r="O201" s="84"/>
      <c r="P201" s="221">
        <f>O201*H201</f>
        <v>0</v>
      </c>
      <c r="Q201" s="221">
        <v>0.26200000000000001</v>
      </c>
      <c r="R201" s="221">
        <f>Q201*H201</f>
        <v>1.8340000000000001</v>
      </c>
      <c r="S201" s="221">
        <v>0</v>
      </c>
      <c r="T201" s="222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3" t="s">
        <v>187</v>
      </c>
      <c r="AT201" s="223" t="s">
        <v>192</v>
      </c>
      <c r="AU201" s="223" t="s">
        <v>82</v>
      </c>
      <c r="AY201" s="17" t="s">
        <v>134</v>
      </c>
      <c r="BE201" s="224">
        <f>IF(N201="základní",J201,0)</f>
        <v>0</v>
      </c>
      <c r="BF201" s="224">
        <f>IF(N201="snížená",J201,0)</f>
        <v>0</v>
      </c>
      <c r="BG201" s="224">
        <f>IF(N201="zákl. přenesená",J201,0)</f>
        <v>0</v>
      </c>
      <c r="BH201" s="224">
        <f>IF(N201="sníž. přenesená",J201,0)</f>
        <v>0</v>
      </c>
      <c r="BI201" s="224">
        <f>IF(N201="nulová",J201,0)</f>
        <v>0</v>
      </c>
      <c r="BJ201" s="17" t="s">
        <v>80</v>
      </c>
      <c r="BK201" s="224">
        <f>ROUND(I201*H201,2)</f>
        <v>0</v>
      </c>
      <c r="BL201" s="17" t="s">
        <v>141</v>
      </c>
      <c r="BM201" s="223" t="s">
        <v>331</v>
      </c>
    </row>
    <row r="202" s="2" customFormat="1">
      <c r="A202" s="38"/>
      <c r="B202" s="39"/>
      <c r="C202" s="40"/>
      <c r="D202" s="225" t="s">
        <v>143</v>
      </c>
      <c r="E202" s="40"/>
      <c r="F202" s="226" t="s">
        <v>330</v>
      </c>
      <c r="G202" s="40"/>
      <c r="H202" s="40"/>
      <c r="I202" s="227"/>
      <c r="J202" s="40"/>
      <c r="K202" s="40"/>
      <c r="L202" s="44"/>
      <c r="M202" s="228"/>
      <c r="N202" s="229"/>
      <c r="O202" s="84"/>
      <c r="P202" s="84"/>
      <c r="Q202" s="84"/>
      <c r="R202" s="84"/>
      <c r="S202" s="84"/>
      <c r="T202" s="85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143</v>
      </c>
      <c r="AU202" s="17" t="s">
        <v>82</v>
      </c>
    </row>
    <row r="203" s="2" customFormat="1" ht="24.15" customHeight="1">
      <c r="A203" s="38"/>
      <c r="B203" s="39"/>
      <c r="C203" s="212" t="s">
        <v>332</v>
      </c>
      <c r="D203" s="212" t="s">
        <v>136</v>
      </c>
      <c r="E203" s="213" t="s">
        <v>333</v>
      </c>
      <c r="F203" s="214" t="s">
        <v>334</v>
      </c>
      <c r="G203" s="215" t="s">
        <v>213</v>
      </c>
      <c r="H203" s="216">
        <v>4</v>
      </c>
      <c r="I203" s="217"/>
      <c r="J203" s="218">
        <f>ROUND(I203*H203,2)</f>
        <v>0</v>
      </c>
      <c r="K203" s="214" t="s">
        <v>140</v>
      </c>
      <c r="L203" s="44"/>
      <c r="M203" s="219" t="s">
        <v>19</v>
      </c>
      <c r="N203" s="220" t="s">
        <v>43</v>
      </c>
      <c r="O203" s="84"/>
      <c r="P203" s="221">
        <f>O203*H203</f>
        <v>0</v>
      </c>
      <c r="Q203" s="221">
        <v>0.01248</v>
      </c>
      <c r="R203" s="221">
        <f>Q203*H203</f>
        <v>0.049919999999999999</v>
      </c>
      <c r="S203" s="221">
        <v>0</v>
      </c>
      <c r="T203" s="222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3" t="s">
        <v>141</v>
      </c>
      <c r="AT203" s="223" t="s">
        <v>136</v>
      </c>
      <c r="AU203" s="223" t="s">
        <v>82</v>
      </c>
      <c r="AY203" s="17" t="s">
        <v>134</v>
      </c>
      <c r="BE203" s="224">
        <f>IF(N203="základní",J203,0)</f>
        <v>0</v>
      </c>
      <c r="BF203" s="224">
        <f>IF(N203="snížená",J203,0)</f>
        <v>0</v>
      </c>
      <c r="BG203" s="224">
        <f>IF(N203="zákl. přenesená",J203,0)</f>
        <v>0</v>
      </c>
      <c r="BH203" s="224">
        <f>IF(N203="sníž. přenesená",J203,0)</f>
        <v>0</v>
      </c>
      <c r="BI203" s="224">
        <f>IF(N203="nulová",J203,0)</f>
        <v>0</v>
      </c>
      <c r="BJ203" s="17" t="s">
        <v>80</v>
      </c>
      <c r="BK203" s="224">
        <f>ROUND(I203*H203,2)</f>
        <v>0</v>
      </c>
      <c r="BL203" s="17" t="s">
        <v>141</v>
      </c>
      <c r="BM203" s="223" t="s">
        <v>335</v>
      </c>
    </row>
    <row r="204" s="2" customFormat="1">
      <c r="A204" s="38"/>
      <c r="B204" s="39"/>
      <c r="C204" s="40"/>
      <c r="D204" s="225" t="s">
        <v>143</v>
      </c>
      <c r="E204" s="40"/>
      <c r="F204" s="226" t="s">
        <v>334</v>
      </c>
      <c r="G204" s="40"/>
      <c r="H204" s="40"/>
      <c r="I204" s="227"/>
      <c r="J204" s="40"/>
      <c r="K204" s="40"/>
      <c r="L204" s="44"/>
      <c r="M204" s="228"/>
      <c r="N204" s="229"/>
      <c r="O204" s="84"/>
      <c r="P204" s="84"/>
      <c r="Q204" s="84"/>
      <c r="R204" s="84"/>
      <c r="S204" s="84"/>
      <c r="T204" s="85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143</v>
      </c>
      <c r="AU204" s="17" t="s">
        <v>82</v>
      </c>
    </row>
    <row r="205" s="2" customFormat="1">
      <c r="A205" s="38"/>
      <c r="B205" s="39"/>
      <c r="C205" s="40"/>
      <c r="D205" s="230" t="s">
        <v>145</v>
      </c>
      <c r="E205" s="40"/>
      <c r="F205" s="231" t="s">
        <v>336</v>
      </c>
      <c r="G205" s="40"/>
      <c r="H205" s="40"/>
      <c r="I205" s="227"/>
      <c r="J205" s="40"/>
      <c r="K205" s="40"/>
      <c r="L205" s="44"/>
      <c r="M205" s="228"/>
      <c r="N205" s="229"/>
      <c r="O205" s="84"/>
      <c r="P205" s="84"/>
      <c r="Q205" s="84"/>
      <c r="R205" s="84"/>
      <c r="S205" s="84"/>
      <c r="T205" s="85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145</v>
      </c>
      <c r="AU205" s="17" t="s">
        <v>82</v>
      </c>
    </row>
    <row r="206" s="2" customFormat="1" ht="24.15" customHeight="1">
      <c r="A206" s="38"/>
      <c r="B206" s="39"/>
      <c r="C206" s="254" t="s">
        <v>337</v>
      </c>
      <c r="D206" s="254" t="s">
        <v>192</v>
      </c>
      <c r="E206" s="255" t="s">
        <v>338</v>
      </c>
      <c r="F206" s="256" t="s">
        <v>339</v>
      </c>
      <c r="G206" s="257" t="s">
        <v>213</v>
      </c>
      <c r="H206" s="258">
        <v>4</v>
      </c>
      <c r="I206" s="259"/>
      <c r="J206" s="260">
        <f>ROUND(I206*H206,2)</f>
        <v>0</v>
      </c>
      <c r="K206" s="256" t="s">
        <v>140</v>
      </c>
      <c r="L206" s="261"/>
      <c r="M206" s="262" t="s">
        <v>19</v>
      </c>
      <c r="N206" s="263" t="s">
        <v>43</v>
      </c>
      <c r="O206" s="84"/>
      <c r="P206" s="221">
        <f>O206*H206</f>
        <v>0</v>
      </c>
      <c r="Q206" s="221">
        <v>0.54800000000000004</v>
      </c>
      <c r="R206" s="221">
        <f>Q206*H206</f>
        <v>2.1920000000000002</v>
      </c>
      <c r="S206" s="221">
        <v>0</v>
      </c>
      <c r="T206" s="222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3" t="s">
        <v>187</v>
      </c>
      <c r="AT206" s="223" t="s">
        <v>192</v>
      </c>
      <c r="AU206" s="223" t="s">
        <v>82</v>
      </c>
      <c r="AY206" s="17" t="s">
        <v>134</v>
      </c>
      <c r="BE206" s="224">
        <f>IF(N206="základní",J206,0)</f>
        <v>0</v>
      </c>
      <c r="BF206" s="224">
        <f>IF(N206="snížená",J206,0)</f>
        <v>0</v>
      </c>
      <c r="BG206" s="224">
        <f>IF(N206="zákl. přenesená",J206,0)</f>
        <v>0</v>
      </c>
      <c r="BH206" s="224">
        <f>IF(N206="sníž. přenesená",J206,0)</f>
        <v>0</v>
      </c>
      <c r="BI206" s="224">
        <f>IF(N206="nulová",J206,0)</f>
        <v>0</v>
      </c>
      <c r="BJ206" s="17" t="s">
        <v>80</v>
      </c>
      <c r="BK206" s="224">
        <f>ROUND(I206*H206,2)</f>
        <v>0</v>
      </c>
      <c r="BL206" s="17" t="s">
        <v>141</v>
      </c>
      <c r="BM206" s="223" t="s">
        <v>340</v>
      </c>
    </row>
    <row r="207" s="2" customFormat="1">
      <c r="A207" s="38"/>
      <c r="B207" s="39"/>
      <c r="C207" s="40"/>
      <c r="D207" s="225" t="s">
        <v>143</v>
      </c>
      <c r="E207" s="40"/>
      <c r="F207" s="226" t="s">
        <v>339</v>
      </c>
      <c r="G207" s="40"/>
      <c r="H207" s="40"/>
      <c r="I207" s="227"/>
      <c r="J207" s="40"/>
      <c r="K207" s="40"/>
      <c r="L207" s="44"/>
      <c r="M207" s="228"/>
      <c r="N207" s="229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143</v>
      </c>
      <c r="AU207" s="17" t="s">
        <v>82</v>
      </c>
    </row>
    <row r="208" s="2" customFormat="1" ht="24.15" customHeight="1">
      <c r="A208" s="38"/>
      <c r="B208" s="39"/>
      <c r="C208" s="212" t="s">
        <v>341</v>
      </c>
      <c r="D208" s="212" t="s">
        <v>136</v>
      </c>
      <c r="E208" s="213" t="s">
        <v>342</v>
      </c>
      <c r="F208" s="214" t="s">
        <v>343</v>
      </c>
      <c r="G208" s="215" t="s">
        <v>213</v>
      </c>
      <c r="H208" s="216">
        <v>4</v>
      </c>
      <c r="I208" s="217"/>
      <c r="J208" s="218">
        <f>ROUND(I208*H208,2)</f>
        <v>0</v>
      </c>
      <c r="K208" s="214" t="s">
        <v>140</v>
      </c>
      <c r="L208" s="44"/>
      <c r="M208" s="219" t="s">
        <v>19</v>
      </c>
      <c r="N208" s="220" t="s">
        <v>43</v>
      </c>
      <c r="O208" s="84"/>
      <c r="P208" s="221">
        <f>O208*H208</f>
        <v>0</v>
      </c>
      <c r="Q208" s="221">
        <v>0.028539999999999999</v>
      </c>
      <c r="R208" s="221">
        <f>Q208*H208</f>
        <v>0.11416</v>
      </c>
      <c r="S208" s="221">
        <v>0</v>
      </c>
      <c r="T208" s="222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3" t="s">
        <v>141</v>
      </c>
      <c r="AT208" s="223" t="s">
        <v>136</v>
      </c>
      <c r="AU208" s="223" t="s">
        <v>82</v>
      </c>
      <c r="AY208" s="17" t="s">
        <v>134</v>
      </c>
      <c r="BE208" s="224">
        <f>IF(N208="základní",J208,0)</f>
        <v>0</v>
      </c>
      <c r="BF208" s="224">
        <f>IF(N208="snížená",J208,0)</f>
        <v>0</v>
      </c>
      <c r="BG208" s="224">
        <f>IF(N208="zákl. přenesená",J208,0)</f>
        <v>0</v>
      </c>
      <c r="BH208" s="224">
        <f>IF(N208="sníž. přenesená",J208,0)</f>
        <v>0</v>
      </c>
      <c r="BI208" s="224">
        <f>IF(N208="nulová",J208,0)</f>
        <v>0</v>
      </c>
      <c r="BJ208" s="17" t="s">
        <v>80</v>
      </c>
      <c r="BK208" s="224">
        <f>ROUND(I208*H208,2)</f>
        <v>0</v>
      </c>
      <c r="BL208" s="17" t="s">
        <v>141</v>
      </c>
      <c r="BM208" s="223" t="s">
        <v>344</v>
      </c>
    </row>
    <row r="209" s="2" customFormat="1">
      <c r="A209" s="38"/>
      <c r="B209" s="39"/>
      <c r="C209" s="40"/>
      <c r="D209" s="225" t="s">
        <v>143</v>
      </c>
      <c r="E209" s="40"/>
      <c r="F209" s="226" t="s">
        <v>343</v>
      </c>
      <c r="G209" s="40"/>
      <c r="H209" s="40"/>
      <c r="I209" s="227"/>
      <c r="J209" s="40"/>
      <c r="K209" s="40"/>
      <c r="L209" s="44"/>
      <c r="M209" s="228"/>
      <c r="N209" s="229"/>
      <c r="O209" s="84"/>
      <c r="P209" s="84"/>
      <c r="Q209" s="84"/>
      <c r="R209" s="84"/>
      <c r="S209" s="84"/>
      <c r="T209" s="85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143</v>
      </c>
      <c r="AU209" s="17" t="s">
        <v>82</v>
      </c>
    </row>
    <row r="210" s="2" customFormat="1">
      <c r="A210" s="38"/>
      <c r="B210" s="39"/>
      <c r="C210" s="40"/>
      <c r="D210" s="230" t="s">
        <v>145</v>
      </c>
      <c r="E210" s="40"/>
      <c r="F210" s="231" t="s">
        <v>345</v>
      </c>
      <c r="G210" s="40"/>
      <c r="H210" s="40"/>
      <c r="I210" s="227"/>
      <c r="J210" s="40"/>
      <c r="K210" s="40"/>
      <c r="L210" s="44"/>
      <c r="M210" s="228"/>
      <c r="N210" s="229"/>
      <c r="O210" s="84"/>
      <c r="P210" s="84"/>
      <c r="Q210" s="84"/>
      <c r="R210" s="84"/>
      <c r="S210" s="84"/>
      <c r="T210" s="85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145</v>
      </c>
      <c r="AU210" s="17" t="s">
        <v>82</v>
      </c>
    </row>
    <row r="211" s="2" customFormat="1" ht="21.75" customHeight="1">
      <c r="A211" s="38"/>
      <c r="B211" s="39"/>
      <c r="C211" s="254" t="s">
        <v>346</v>
      </c>
      <c r="D211" s="254" t="s">
        <v>192</v>
      </c>
      <c r="E211" s="255" t="s">
        <v>347</v>
      </c>
      <c r="F211" s="256" t="s">
        <v>348</v>
      </c>
      <c r="G211" s="257" t="s">
        <v>213</v>
      </c>
      <c r="H211" s="258">
        <v>4</v>
      </c>
      <c r="I211" s="259"/>
      <c r="J211" s="260">
        <f>ROUND(I211*H211,2)</f>
        <v>0</v>
      </c>
      <c r="K211" s="256" t="s">
        <v>140</v>
      </c>
      <c r="L211" s="261"/>
      <c r="M211" s="262" t="s">
        <v>19</v>
      </c>
      <c r="N211" s="263" t="s">
        <v>43</v>
      </c>
      <c r="O211" s="84"/>
      <c r="P211" s="221">
        <f>O211*H211</f>
        <v>0</v>
      </c>
      <c r="Q211" s="221">
        <v>1.8700000000000001</v>
      </c>
      <c r="R211" s="221">
        <f>Q211*H211</f>
        <v>7.4800000000000004</v>
      </c>
      <c r="S211" s="221">
        <v>0</v>
      </c>
      <c r="T211" s="222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3" t="s">
        <v>187</v>
      </c>
      <c r="AT211" s="223" t="s">
        <v>192</v>
      </c>
      <c r="AU211" s="223" t="s">
        <v>82</v>
      </c>
      <c r="AY211" s="17" t="s">
        <v>134</v>
      </c>
      <c r="BE211" s="224">
        <f>IF(N211="základní",J211,0)</f>
        <v>0</v>
      </c>
      <c r="BF211" s="224">
        <f>IF(N211="snížená",J211,0)</f>
        <v>0</v>
      </c>
      <c r="BG211" s="224">
        <f>IF(N211="zákl. přenesená",J211,0)</f>
        <v>0</v>
      </c>
      <c r="BH211" s="224">
        <f>IF(N211="sníž. přenesená",J211,0)</f>
        <v>0</v>
      </c>
      <c r="BI211" s="224">
        <f>IF(N211="nulová",J211,0)</f>
        <v>0</v>
      </c>
      <c r="BJ211" s="17" t="s">
        <v>80</v>
      </c>
      <c r="BK211" s="224">
        <f>ROUND(I211*H211,2)</f>
        <v>0</v>
      </c>
      <c r="BL211" s="17" t="s">
        <v>141</v>
      </c>
      <c r="BM211" s="223" t="s">
        <v>349</v>
      </c>
    </row>
    <row r="212" s="2" customFormat="1">
      <c r="A212" s="38"/>
      <c r="B212" s="39"/>
      <c r="C212" s="40"/>
      <c r="D212" s="225" t="s">
        <v>143</v>
      </c>
      <c r="E212" s="40"/>
      <c r="F212" s="226" t="s">
        <v>348</v>
      </c>
      <c r="G212" s="40"/>
      <c r="H212" s="40"/>
      <c r="I212" s="227"/>
      <c r="J212" s="40"/>
      <c r="K212" s="40"/>
      <c r="L212" s="44"/>
      <c r="M212" s="228"/>
      <c r="N212" s="229"/>
      <c r="O212" s="84"/>
      <c r="P212" s="84"/>
      <c r="Q212" s="84"/>
      <c r="R212" s="84"/>
      <c r="S212" s="84"/>
      <c r="T212" s="85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143</v>
      </c>
      <c r="AU212" s="17" t="s">
        <v>82</v>
      </c>
    </row>
    <row r="213" s="2" customFormat="1" ht="16.5" customHeight="1">
      <c r="A213" s="38"/>
      <c r="B213" s="39"/>
      <c r="C213" s="212" t="s">
        <v>350</v>
      </c>
      <c r="D213" s="212" t="s">
        <v>136</v>
      </c>
      <c r="E213" s="213" t="s">
        <v>351</v>
      </c>
      <c r="F213" s="214" t="s">
        <v>352</v>
      </c>
      <c r="G213" s="215" t="s">
        <v>353</v>
      </c>
      <c r="H213" s="216">
        <v>1</v>
      </c>
      <c r="I213" s="217"/>
      <c r="J213" s="218">
        <f>ROUND(I213*H213,2)</f>
        <v>0</v>
      </c>
      <c r="K213" s="214" t="s">
        <v>19</v>
      </c>
      <c r="L213" s="44"/>
      <c r="M213" s="219" t="s">
        <v>19</v>
      </c>
      <c r="N213" s="220" t="s">
        <v>43</v>
      </c>
      <c r="O213" s="84"/>
      <c r="P213" s="221">
        <f>O213*H213</f>
        <v>0</v>
      </c>
      <c r="Q213" s="221">
        <v>0.18226999999999999</v>
      </c>
      <c r="R213" s="221">
        <f>Q213*H213</f>
        <v>0.18226999999999999</v>
      </c>
      <c r="S213" s="221">
        <v>0</v>
      </c>
      <c r="T213" s="222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3" t="s">
        <v>141</v>
      </c>
      <c r="AT213" s="223" t="s">
        <v>136</v>
      </c>
      <c r="AU213" s="223" t="s">
        <v>82</v>
      </c>
      <c r="AY213" s="17" t="s">
        <v>134</v>
      </c>
      <c r="BE213" s="224">
        <f>IF(N213="základní",J213,0)</f>
        <v>0</v>
      </c>
      <c r="BF213" s="224">
        <f>IF(N213="snížená",J213,0)</f>
        <v>0</v>
      </c>
      <c r="BG213" s="224">
        <f>IF(N213="zákl. přenesená",J213,0)</f>
        <v>0</v>
      </c>
      <c r="BH213" s="224">
        <f>IF(N213="sníž. přenesená",J213,0)</f>
        <v>0</v>
      </c>
      <c r="BI213" s="224">
        <f>IF(N213="nulová",J213,0)</f>
        <v>0</v>
      </c>
      <c r="BJ213" s="17" t="s">
        <v>80</v>
      </c>
      <c r="BK213" s="224">
        <f>ROUND(I213*H213,2)</f>
        <v>0</v>
      </c>
      <c r="BL213" s="17" t="s">
        <v>141</v>
      </c>
      <c r="BM213" s="223" t="s">
        <v>354</v>
      </c>
    </row>
    <row r="214" s="2" customFormat="1">
      <c r="A214" s="38"/>
      <c r="B214" s="39"/>
      <c r="C214" s="40"/>
      <c r="D214" s="225" t="s">
        <v>143</v>
      </c>
      <c r="E214" s="40"/>
      <c r="F214" s="226" t="s">
        <v>352</v>
      </c>
      <c r="G214" s="40"/>
      <c r="H214" s="40"/>
      <c r="I214" s="227"/>
      <c r="J214" s="40"/>
      <c r="K214" s="40"/>
      <c r="L214" s="44"/>
      <c r="M214" s="228"/>
      <c r="N214" s="229"/>
      <c r="O214" s="84"/>
      <c r="P214" s="84"/>
      <c r="Q214" s="84"/>
      <c r="R214" s="84"/>
      <c r="S214" s="84"/>
      <c r="T214" s="85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143</v>
      </c>
      <c r="AU214" s="17" t="s">
        <v>82</v>
      </c>
    </row>
    <row r="215" s="2" customFormat="1" ht="24.15" customHeight="1">
      <c r="A215" s="38"/>
      <c r="B215" s="39"/>
      <c r="C215" s="212" t="s">
        <v>355</v>
      </c>
      <c r="D215" s="212" t="s">
        <v>136</v>
      </c>
      <c r="E215" s="213" t="s">
        <v>356</v>
      </c>
      <c r="F215" s="214" t="s">
        <v>357</v>
      </c>
      <c r="G215" s="215" t="s">
        <v>213</v>
      </c>
      <c r="H215" s="216">
        <v>1</v>
      </c>
      <c r="I215" s="217"/>
      <c r="J215" s="218">
        <f>ROUND(I215*H215,2)</f>
        <v>0</v>
      </c>
      <c r="K215" s="214" t="s">
        <v>140</v>
      </c>
      <c r="L215" s="44"/>
      <c r="M215" s="219" t="s">
        <v>19</v>
      </c>
      <c r="N215" s="220" t="s">
        <v>43</v>
      </c>
      <c r="O215" s="84"/>
      <c r="P215" s="221">
        <f>O215*H215</f>
        <v>0</v>
      </c>
      <c r="Q215" s="221">
        <v>0.04027</v>
      </c>
      <c r="R215" s="221">
        <f>Q215*H215</f>
        <v>0.04027</v>
      </c>
      <c r="S215" s="221">
        <v>0</v>
      </c>
      <c r="T215" s="222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3" t="s">
        <v>141</v>
      </c>
      <c r="AT215" s="223" t="s">
        <v>136</v>
      </c>
      <c r="AU215" s="223" t="s">
        <v>82</v>
      </c>
      <c r="AY215" s="17" t="s">
        <v>134</v>
      </c>
      <c r="BE215" s="224">
        <f>IF(N215="základní",J215,0)</f>
        <v>0</v>
      </c>
      <c r="BF215" s="224">
        <f>IF(N215="snížená",J215,0)</f>
        <v>0</v>
      </c>
      <c r="BG215" s="224">
        <f>IF(N215="zákl. přenesená",J215,0)</f>
        <v>0</v>
      </c>
      <c r="BH215" s="224">
        <f>IF(N215="sníž. přenesená",J215,0)</f>
        <v>0</v>
      </c>
      <c r="BI215" s="224">
        <f>IF(N215="nulová",J215,0)</f>
        <v>0</v>
      </c>
      <c r="BJ215" s="17" t="s">
        <v>80</v>
      </c>
      <c r="BK215" s="224">
        <f>ROUND(I215*H215,2)</f>
        <v>0</v>
      </c>
      <c r="BL215" s="17" t="s">
        <v>141</v>
      </c>
      <c r="BM215" s="223" t="s">
        <v>358</v>
      </c>
    </row>
    <row r="216" s="2" customFormat="1">
      <c r="A216" s="38"/>
      <c r="B216" s="39"/>
      <c r="C216" s="40"/>
      <c r="D216" s="225" t="s">
        <v>143</v>
      </c>
      <c r="E216" s="40"/>
      <c r="F216" s="226" t="s">
        <v>359</v>
      </c>
      <c r="G216" s="40"/>
      <c r="H216" s="40"/>
      <c r="I216" s="227"/>
      <c r="J216" s="40"/>
      <c r="K216" s="40"/>
      <c r="L216" s="44"/>
      <c r="M216" s="228"/>
      <c r="N216" s="229"/>
      <c r="O216" s="84"/>
      <c r="P216" s="84"/>
      <c r="Q216" s="84"/>
      <c r="R216" s="84"/>
      <c r="S216" s="84"/>
      <c r="T216" s="85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143</v>
      </c>
      <c r="AU216" s="17" t="s">
        <v>82</v>
      </c>
    </row>
    <row r="217" s="2" customFormat="1">
      <c r="A217" s="38"/>
      <c r="B217" s="39"/>
      <c r="C217" s="40"/>
      <c r="D217" s="230" t="s">
        <v>145</v>
      </c>
      <c r="E217" s="40"/>
      <c r="F217" s="231" t="s">
        <v>360</v>
      </c>
      <c r="G217" s="40"/>
      <c r="H217" s="40"/>
      <c r="I217" s="227"/>
      <c r="J217" s="40"/>
      <c r="K217" s="40"/>
      <c r="L217" s="44"/>
      <c r="M217" s="228"/>
      <c r="N217" s="229"/>
      <c r="O217" s="84"/>
      <c r="P217" s="84"/>
      <c r="Q217" s="84"/>
      <c r="R217" s="84"/>
      <c r="S217" s="84"/>
      <c r="T217" s="85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145</v>
      </c>
      <c r="AU217" s="17" t="s">
        <v>82</v>
      </c>
    </row>
    <row r="218" s="2" customFormat="1" ht="24.15" customHeight="1">
      <c r="A218" s="38"/>
      <c r="B218" s="39"/>
      <c r="C218" s="212" t="s">
        <v>361</v>
      </c>
      <c r="D218" s="212" t="s">
        <v>136</v>
      </c>
      <c r="E218" s="213" t="s">
        <v>362</v>
      </c>
      <c r="F218" s="214" t="s">
        <v>363</v>
      </c>
      <c r="G218" s="215" t="s">
        <v>213</v>
      </c>
      <c r="H218" s="216">
        <v>4</v>
      </c>
      <c r="I218" s="217"/>
      <c r="J218" s="218">
        <f>ROUND(I218*H218,2)</f>
        <v>0</v>
      </c>
      <c r="K218" s="214" t="s">
        <v>140</v>
      </c>
      <c r="L218" s="44"/>
      <c r="M218" s="219" t="s">
        <v>19</v>
      </c>
      <c r="N218" s="220" t="s">
        <v>43</v>
      </c>
      <c r="O218" s="84"/>
      <c r="P218" s="221">
        <f>O218*H218</f>
        <v>0</v>
      </c>
      <c r="Q218" s="221">
        <v>0.0070200000000000002</v>
      </c>
      <c r="R218" s="221">
        <f>Q218*H218</f>
        <v>0.028080000000000001</v>
      </c>
      <c r="S218" s="221">
        <v>0</v>
      </c>
      <c r="T218" s="222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3" t="s">
        <v>141</v>
      </c>
      <c r="AT218" s="223" t="s">
        <v>136</v>
      </c>
      <c r="AU218" s="223" t="s">
        <v>82</v>
      </c>
      <c r="AY218" s="17" t="s">
        <v>134</v>
      </c>
      <c r="BE218" s="224">
        <f>IF(N218="základní",J218,0)</f>
        <v>0</v>
      </c>
      <c r="BF218" s="224">
        <f>IF(N218="snížená",J218,0)</f>
        <v>0</v>
      </c>
      <c r="BG218" s="224">
        <f>IF(N218="zákl. přenesená",J218,0)</f>
        <v>0</v>
      </c>
      <c r="BH218" s="224">
        <f>IF(N218="sníž. přenesená",J218,0)</f>
        <v>0</v>
      </c>
      <c r="BI218" s="224">
        <f>IF(N218="nulová",J218,0)</f>
        <v>0</v>
      </c>
      <c r="BJ218" s="17" t="s">
        <v>80</v>
      </c>
      <c r="BK218" s="224">
        <f>ROUND(I218*H218,2)</f>
        <v>0</v>
      </c>
      <c r="BL218" s="17" t="s">
        <v>141</v>
      </c>
      <c r="BM218" s="223" t="s">
        <v>364</v>
      </c>
    </row>
    <row r="219" s="2" customFormat="1">
      <c r="A219" s="38"/>
      <c r="B219" s="39"/>
      <c r="C219" s="40"/>
      <c r="D219" s="225" t="s">
        <v>143</v>
      </c>
      <c r="E219" s="40"/>
      <c r="F219" s="226" t="s">
        <v>365</v>
      </c>
      <c r="G219" s="40"/>
      <c r="H219" s="40"/>
      <c r="I219" s="227"/>
      <c r="J219" s="40"/>
      <c r="K219" s="40"/>
      <c r="L219" s="44"/>
      <c r="M219" s="228"/>
      <c r="N219" s="229"/>
      <c r="O219" s="84"/>
      <c r="P219" s="84"/>
      <c r="Q219" s="84"/>
      <c r="R219" s="84"/>
      <c r="S219" s="84"/>
      <c r="T219" s="85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143</v>
      </c>
      <c r="AU219" s="17" t="s">
        <v>82</v>
      </c>
    </row>
    <row r="220" s="2" customFormat="1">
      <c r="A220" s="38"/>
      <c r="B220" s="39"/>
      <c r="C220" s="40"/>
      <c r="D220" s="230" t="s">
        <v>145</v>
      </c>
      <c r="E220" s="40"/>
      <c r="F220" s="231" t="s">
        <v>366</v>
      </c>
      <c r="G220" s="40"/>
      <c r="H220" s="40"/>
      <c r="I220" s="227"/>
      <c r="J220" s="40"/>
      <c r="K220" s="40"/>
      <c r="L220" s="44"/>
      <c r="M220" s="228"/>
      <c r="N220" s="229"/>
      <c r="O220" s="84"/>
      <c r="P220" s="84"/>
      <c r="Q220" s="84"/>
      <c r="R220" s="84"/>
      <c r="S220" s="84"/>
      <c r="T220" s="85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145</v>
      </c>
      <c r="AU220" s="17" t="s">
        <v>82</v>
      </c>
    </row>
    <row r="221" s="2" customFormat="1" ht="24.15" customHeight="1">
      <c r="A221" s="38"/>
      <c r="B221" s="39"/>
      <c r="C221" s="254" t="s">
        <v>367</v>
      </c>
      <c r="D221" s="254" t="s">
        <v>192</v>
      </c>
      <c r="E221" s="255" t="s">
        <v>368</v>
      </c>
      <c r="F221" s="256" t="s">
        <v>369</v>
      </c>
      <c r="G221" s="257" t="s">
        <v>213</v>
      </c>
      <c r="H221" s="258">
        <v>4</v>
      </c>
      <c r="I221" s="259"/>
      <c r="J221" s="260">
        <f>ROUND(I221*H221,2)</f>
        <v>0</v>
      </c>
      <c r="K221" s="256" t="s">
        <v>140</v>
      </c>
      <c r="L221" s="261"/>
      <c r="M221" s="262" t="s">
        <v>19</v>
      </c>
      <c r="N221" s="263" t="s">
        <v>43</v>
      </c>
      <c r="O221" s="84"/>
      <c r="P221" s="221">
        <f>O221*H221</f>
        <v>0</v>
      </c>
      <c r="Q221" s="221">
        <v>0.16200000000000001</v>
      </c>
      <c r="R221" s="221">
        <f>Q221*H221</f>
        <v>0.64800000000000002</v>
      </c>
      <c r="S221" s="221">
        <v>0</v>
      </c>
      <c r="T221" s="222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3" t="s">
        <v>187</v>
      </c>
      <c r="AT221" s="223" t="s">
        <v>192</v>
      </c>
      <c r="AU221" s="223" t="s">
        <v>82</v>
      </c>
      <c r="AY221" s="17" t="s">
        <v>134</v>
      </c>
      <c r="BE221" s="224">
        <f>IF(N221="základní",J221,0)</f>
        <v>0</v>
      </c>
      <c r="BF221" s="224">
        <f>IF(N221="snížená",J221,0)</f>
        <v>0</v>
      </c>
      <c r="BG221" s="224">
        <f>IF(N221="zákl. přenesená",J221,0)</f>
        <v>0</v>
      </c>
      <c r="BH221" s="224">
        <f>IF(N221="sníž. přenesená",J221,0)</f>
        <v>0</v>
      </c>
      <c r="BI221" s="224">
        <f>IF(N221="nulová",J221,0)</f>
        <v>0</v>
      </c>
      <c r="BJ221" s="17" t="s">
        <v>80</v>
      </c>
      <c r="BK221" s="224">
        <f>ROUND(I221*H221,2)</f>
        <v>0</v>
      </c>
      <c r="BL221" s="17" t="s">
        <v>141</v>
      </c>
      <c r="BM221" s="223" t="s">
        <v>370</v>
      </c>
    </row>
    <row r="222" s="2" customFormat="1">
      <c r="A222" s="38"/>
      <c r="B222" s="39"/>
      <c r="C222" s="40"/>
      <c r="D222" s="225" t="s">
        <v>143</v>
      </c>
      <c r="E222" s="40"/>
      <c r="F222" s="226" t="s">
        <v>369</v>
      </c>
      <c r="G222" s="40"/>
      <c r="H222" s="40"/>
      <c r="I222" s="227"/>
      <c r="J222" s="40"/>
      <c r="K222" s="40"/>
      <c r="L222" s="44"/>
      <c r="M222" s="228"/>
      <c r="N222" s="229"/>
      <c r="O222" s="84"/>
      <c r="P222" s="84"/>
      <c r="Q222" s="84"/>
      <c r="R222" s="84"/>
      <c r="S222" s="84"/>
      <c r="T222" s="85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143</v>
      </c>
      <c r="AU222" s="17" t="s">
        <v>82</v>
      </c>
    </row>
    <row r="223" s="2" customFormat="1" ht="24.15" customHeight="1">
      <c r="A223" s="38"/>
      <c r="B223" s="39"/>
      <c r="C223" s="212" t="s">
        <v>371</v>
      </c>
      <c r="D223" s="212" t="s">
        <v>136</v>
      </c>
      <c r="E223" s="213" t="s">
        <v>372</v>
      </c>
      <c r="F223" s="214" t="s">
        <v>373</v>
      </c>
      <c r="G223" s="215" t="s">
        <v>213</v>
      </c>
      <c r="H223" s="216">
        <v>13</v>
      </c>
      <c r="I223" s="217"/>
      <c r="J223" s="218">
        <f>ROUND(I223*H223,2)</f>
        <v>0</v>
      </c>
      <c r="K223" s="214" t="s">
        <v>140</v>
      </c>
      <c r="L223" s="44"/>
      <c r="M223" s="219" t="s">
        <v>19</v>
      </c>
      <c r="N223" s="220" t="s">
        <v>43</v>
      </c>
      <c r="O223" s="84"/>
      <c r="P223" s="221">
        <f>O223*H223</f>
        <v>0</v>
      </c>
      <c r="Q223" s="221">
        <v>0.0013600000000000001</v>
      </c>
      <c r="R223" s="221">
        <f>Q223*H223</f>
        <v>0.017680000000000001</v>
      </c>
      <c r="S223" s="221">
        <v>0</v>
      </c>
      <c r="T223" s="222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3" t="s">
        <v>141</v>
      </c>
      <c r="AT223" s="223" t="s">
        <v>136</v>
      </c>
      <c r="AU223" s="223" t="s">
        <v>82</v>
      </c>
      <c r="AY223" s="17" t="s">
        <v>134</v>
      </c>
      <c r="BE223" s="224">
        <f>IF(N223="základní",J223,0)</f>
        <v>0</v>
      </c>
      <c r="BF223" s="224">
        <f>IF(N223="snížená",J223,0)</f>
        <v>0</v>
      </c>
      <c r="BG223" s="224">
        <f>IF(N223="zákl. přenesená",J223,0)</f>
        <v>0</v>
      </c>
      <c r="BH223" s="224">
        <f>IF(N223="sníž. přenesená",J223,0)</f>
        <v>0</v>
      </c>
      <c r="BI223" s="224">
        <f>IF(N223="nulová",J223,0)</f>
        <v>0</v>
      </c>
      <c r="BJ223" s="17" t="s">
        <v>80</v>
      </c>
      <c r="BK223" s="224">
        <f>ROUND(I223*H223,2)</f>
        <v>0</v>
      </c>
      <c r="BL223" s="17" t="s">
        <v>141</v>
      </c>
      <c r="BM223" s="223" t="s">
        <v>374</v>
      </c>
    </row>
    <row r="224" s="2" customFormat="1">
      <c r="A224" s="38"/>
      <c r="B224" s="39"/>
      <c r="C224" s="40"/>
      <c r="D224" s="225" t="s">
        <v>143</v>
      </c>
      <c r="E224" s="40"/>
      <c r="F224" s="226" t="s">
        <v>375</v>
      </c>
      <c r="G224" s="40"/>
      <c r="H224" s="40"/>
      <c r="I224" s="227"/>
      <c r="J224" s="40"/>
      <c r="K224" s="40"/>
      <c r="L224" s="44"/>
      <c r="M224" s="228"/>
      <c r="N224" s="229"/>
      <c r="O224" s="84"/>
      <c r="P224" s="84"/>
      <c r="Q224" s="84"/>
      <c r="R224" s="84"/>
      <c r="S224" s="84"/>
      <c r="T224" s="85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143</v>
      </c>
      <c r="AU224" s="17" t="s">
        <v>82</v>
      </c>
    </row>
    <row r="225" s="2" customFormat="1">
      <c r="A225" s="38"/>
      <c r="B225" s="39"/>
      <c r="C225" s="40"/>
      <c r="D225" s="230" t="s">
        <v>145</v>
      </c>
      <c r="E225" s="40"/>
      <c r="F225" s="231" t="s">
        <v>376</v>
      </c>
      <c r="G225" s="40"/>
      <c r="H225" s="40"/>
      <c r="I225" s="227"/>
      <c r="J225" s="40"/>
      <c r="K225" s="40"/>
      <c r="L225" s="44"/>
      <c r="M225" s="228"/>
      <c r="N225" s="229"/>
      <c r="O225" s="84"/>
      <c r="P225" s="84"/>
      <c r="Q225" s="84"/>
      <c r="R225" s="84"/>
      <c r="S225" s="84"/>
      <c r="T225" s="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145</v>
      </c>
      <c r="AU225" s="17" t="s">
        <v>82</v>
      </c>
    </row>
    <row r="226" s="2" customFormat="1" ht="21.75" customHeight="1">
      <c r="A226" s="38"/>
      <c r="B226" s="39"/>
      <c r="C226" s="212" t="s">
        <v>377</v>
      </c>
      <c r="D226" s="212" t="s">
        <v>136</v>
      </c>
      <c r="E226" s="213" t="s">
        <v>378</v>
      </c>
      <c r="F226" s="214" t="s">
        <v>379</v>
      </c>
      <c r="G226" s="215" t="s">
        <v>241</v>
      </c>
      <c r="H226" s="216">
        <v>105</v>
      </c>
      <c r="I226" s="217"/>
      <c r="J226" s="218">
        <f>ROUND(I226*H226,2)</f>
        <v>0</v>
      </c>
      <c r="K226" s="214" t="s">
        <v>140</v>
      </c>
      <c r="L226" s="44"/>
      <c r="M226" s="219" t="s">
        <v>19</v>
      </c>
      <c r="N226" s="220" t="s">
        <v>43</v>
      </c>
      <c r="O226" s="84"/>
      <c r="P226" s="221">
        <f>O226*H226</f>
        <v>0</v>
      </c>
      <c r="Q226" s="221">
        <v>9.0000000000000006E-05</v>
      </c>
      <c r="R226" s="221">
        <f>Q226*H226</f>
        <v>0.0094500000000000001</v>
      </c>
      <c r="S226" s="221">
        <v>0</v>
      </c>
      <c r="T226" s="222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3" t="s">
        <v>141</v>
      </c>
      <c r="AT226" s="223" t="s">
        <v>136</v>
      </c>
      <c r="AU226" s="223" t="s">
        <v>82</v>
      </c>
      <c r="AY226" s="17" t="s">
        <v>134</v>
      </c>
      <c r="BE226" s="224">
        <f>IF(N226="základní",J226,0)</f>
        <v>0</v>
      </c>
      <c r="BF226" s="224">
        <f>IF(N226="snížená",J226,0)</f>
        <v>0</v>
      </c>
      <c r="BG226" s="224">
        <f>IF(N226="zákl. přenesená",J226,0)</f>
        <v>0</v>
      </c>
      <c r="BH226" s="224">
        <f>IF(N226="sníž. přenesená",J226,0)</f>
        <v>0</v>
      </c>
      <c r="BI226" s="224">
        <f>IF(N226="nulová",J226,0)</f>
        <v>0</v>
      </c>
      <c r="BJ226" s="17" t="s">
        <v>80</v>
      </c>
      <c r="BK226" s="224">
        <f>ROUND(I226*H226,2)</f>
        <v>0</v>
      </c>
      <c r="BL226" s="17" t="s">
        <v>141</v>
      </c>
      <c r="BM226" s="223" t="s">
        <v>380</v>
      </c>
    </row>
    <row r="227" s="2" customFormat="1">
      <c r="A227" s="38"/>
      <c r="B227" s="39"/>
      <c r="C227" s="40"/>
      <c r="D227" s="225" t="s">
        <v>143</v>
      </c>
      <c r="E227" s="40"/>
      <c r="F227" s="226" t="s">
        <v>381</v>
      </c>
      <c r="G227" s="40"/>
      <c r="H227" s="40"/>
      <c r="I227" s="227"/>
      <c r="J227" s="40"/>
      <c r="K227" s="40"/>
      <c r="L227" s="44"/>
      <c r="M227" s="228"/>
      <c r="N227" s="229"/>
      <c r="O227" s="84"/>
      <c r="P227" s="84"/>
      <c r="Q227" s="84"/>
      <c r="R227" s="84"/>
      <c r="S227" s="84"/>
      <c r="T227" s="85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143</v>
      </c>
      <c r="AU227" s="17" t="s">
        <v>82</v>
      </c>
    </row>
    <row r="228" s="2" customFormat="1">
      <c r="A228" s="38"/>
      <c r="B228" s="39"/>
      <c r="C228" s="40"/>
      <c r="D228" s="230" t="s">
        <v>145</v>
      </c>
      <c r="E228" s="40"/>
      <c r="F228" s="231" t="s">
        <v>382</v>
      </c>
      <c r="G228" s="40"/>
      <c r="H228" s="40"/>
      <c r="I228" s="227"/>
      <c r="J228" s="40"/>
      <c r="K228" s="40"/>
      <c r="L228" s="44"/>
      <c r="M228" s="228"/>
      <c r="N228" s="229"/>
      <c r="O228" s="84"/>
      <c r="P228" s="84"/>
      <c r="Q228" s="84"/>
      <c r="R228" s="84"/>
      <c r="S228" s="84"/>
      <c r="T228" s="85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145</v>
      </c>
      <c r="AU228" s="17" t="s">
        <v>82</v>
      </c>
    </row>
    <row r="229" s="2" customFormat="1" ht="16.5" customHeight="1">
      <c r="A229" s="38"/>
      <c r="B229" s="39"/>
      <c r="C229" s="212" t="s">
        <v>383</v>
      </c>
      <c r="D229" s="212" t="s">
        <v>136</v>
      </c>
      <c r="E229" s="213" t="s">
        <v>384</v>
      </c>
      <c r="F229" s="214" t="s">
        <v>385</v>
      </c>
      <c r="G229" s="215" t="s">
        <v>353</v>
      </c>
      <c r="H229" s="216">
        <v>1</v>
      </c>
      <c r="I229" s="217"/>
      <c r="J229" s="218">
        <f>ROUND(I229*H229,2)</f>
        <v>0</v>
      </c>
      <c r="K229" s="214" t="s">
        <v>19</v>
      </c>
      <c r="L229" s="44"/>
      <c r="M229" s="219" t="s">
        <v>19</v>
      </c>
      <c r="N229" s="220" t="s">
        <v>43</v>
      </c>
      <c r="O229" s="84"/>
      <c r="P229" s="221">
        <f>O229*H229</f>
        <v>0</v>
      </c>
      <c r="Q229" s="221">
        <v>0</v>
      </c>
      <c r="R229" s="221">
        <f>Q229*H229</f>
        <v>0</v>
      </c>
      <c r="S229" s="221">
        <v>0</v>
      </c>
      <c r="T229" s="222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3" t="s">
        <v>141</v>
      </c>
      <c r="AT229" s="223" t="s">
        <v>136</v>
      </c>
      <c r="AU229" s="223" t="s">
        <v>82</v>
      </c>
      <c r="AY229" s="17" t="s">
        <v>134</v>
      </c>
      <c r="BE229" s="224">
        <f>IF(N229="základní",J229,0)</f>
        <v>0</v>
      </c>
      <c r="BF229" s="224">
        <f>IF(N229="snížená",J229,0)</f>
        <v>0</v>
      </c>
      <c r="BG229" s="224">
        <f>IF(N229="zákl. přenesená",J229,0)</f>
        <v>0</v>
      </c>
      <c r="BH229" s="224">
        <f>IF(N229="sníž. přenesená",J229,0)</f>
        <v>0</v>
      </c>
      <c r="BI229" s="224">
        <f>IF(N229="nulová",J229,0)</f>
        <v>0</v>
      </c>
      <c r="BJ229" s="17" t="s">
        <v>80</v>
      </c>
      <c r="BK229" s="224">
        <f>ROUND(I229*H229,2)</f>
        <v>0</v>
      </c>
      <c r="BL229" s="17" t="s">
        <v>141</v>
      </c>
      <c r="BM229" s="223" t="s">
        <v>386</v>
      </c>
    </row>
    <row r="230" s="2" customFormat="1">
      <c r="A230" s="38"/>
      <c r="B230" s="39"/>
      <c r="C230" s="40"/>
      <c r="D230" s="225" t="s">
        <v>143</v>
      </c>
      <c r="E230" s="40"/>
      <c r="F230" s="226" t="s">
        <v>385</v>
      </c>
      <c r="G230" s="40"/>
      <c r="H230" s="40"/>
      <c r="I230" s="227"/>
      <c r="J230" s="40"/>
      <c r="K230" s="40"/>
      <c r="L230" s="44"/>
      <c r="M230" s="228"/>
      <c r="N230" s="229"/>
      <c r="O230" s="84"/>
      <c r="P230" s="84"/>
      <c r="Q230" s="84"/>
      <c r="R230" s="84"/>
      <c r="S230" s="84"/>
      <c r="T230" s="85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143</v>
      </c>
      <c r="AU230" s="17" t="s">
        <v>82</v>
      </c>
    </row>
    <row r="231" s="2" customFormat="1">
      <c r="A231" s="38"/>
      <c r="B231" s="39"/>
      <c r="C231" s="40"/>
      <c r="D231" s="225" t="s">
        <v>387</v>
      </c>
      <c r="E231" s="40"/>
      <c r="F231" s="264" t="s">
        <v>388</v>
      </c>
      <c r="G231" s="40"/>
      <c r="H231" s="40"/>
      <c r="I231" s="227"/>
      <c r="J231" s="40"/>
      <c r="K231" s="40"/>
      <c r="L231" s="44"/>
      <c r="M231" s="228"/>
      <c r="N231" s="229"/>
      <c r="O231" s="84"/>
      <c r="P231" s="84"/>
      <c r="Q231" s="84"/>
      <c r="R231" s="84"/>
      <c r="S231" s="84"/>
      <c r="T231" s="85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387</v>
      </c>
      <c r="AU231" s="17" t="s">
        <v>82</v>
      </c>
    </row>
    <row r="232" s="12" customFormat="1" ht="22.8" customHeight="1">
      <c r="A232" s="12"/>
      <c r="B232" s="196"/>
      <c r="C232" s="197"/>
      <c r="D232" s="198" t="s">
        <v>71</v>
      </c>
      <c r="E232" s="210" t="s">
        <v>191</v>
      </c>
      <c r="F232" s="210" t="s">
        <v>389</v>
      </c>
      <c r="G232" s="197"/>
      <c r="H232" s="197"/>
      <c r="I232" s="200"/>
      <c r="J232" s="211">
        <f>BK232</f>
        <v>0</v>
      </c>
      <c r="K232" s="197"/>
      <c r="L232" s="202"/>
      <c r="M232" s="203"/>
      <c r="N232" s="204"/>
      <c r="O232" s="204"/>
      <c r="P232" s="205">
        <f>SUM(P233:P238)</f>
        <v>0</v>
      </c>
      <c r="Q232" s="204"/>
      <c r="R232" s="205">
        <f>SUM(R233:R238)</f>
        <v>0.000852</v>
      </c>
      <c r="S232" s="204"/>
      <c r="T232" s="206">
        <f>SUM(T233:T238)</f>
        <v>0.047699999999999999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07" t="s">
        <v>80</v>
      </c>
      <c r="AT232" s="208" t="s">
        <v>71</v>
      </c>
      <c r="AU232" s="208" t="s">
        <v>80</v>
      </c>
      <c r="AY232" s="207" t="s">
        <v>134</v>
      </c>
      <c r="BK232" s="209">
        <f>SUM(BK233:BK238)</f>
        <v>0</v>
      </c>
    </row>
    <row r="233" s="2" customFormat="1" ht="24.15" customHeight="1">
      <c r="A233" s="38"/>
      <c r="B233" s="39"/>
      <c r="C233" s="212" t="s">
        <v>390</v>
      </c>
      <c r="D233" s="212" t="s">
        <v>136</v>
      </c>
      <c r="E233" s="213" t="s">
        <v>391</v>
      </c>
      <c r="F233" s="214" t="s">
        <v>392</v>
      </c>
      <c r="G233" s="215" t="s">
        <v>241</v>
      </c>
      <c r="H233" s="216">
        <v>0.29999999999999999</v>
      </c>
      <c r="I233" s="217"/>
      <c r="J233" s="218">
        <f>ROUND(I233*H233,2)</f>
        <v>0</v>
      </c>
      <c r="K233" s="214" t="s">
        <v>140</v>
      </c>
      <c r="L233" s="44"/>
      <c r="M233" s="219" t="s">
        <v>19</v>
      </c>
      <c r="N233" s="220" t="s">
        <v>43</v>
      </c>
      <c r="O233" s="84"/>
      <c r="P233" s="221">
        <f>O233*H233</f>
        <v>0</v>
      </c>
      <c r="Q233" s="221">
        <v>0.0028400000000000001</v>
      </c>
      <c r="R233" s="221">
        <f>Q233*H233</f>
        <v>0.000852</v>
      </c>
      <c r="S233" s="221">
        <v>0.159</v>
      </c>
      <c r="T233" s="222">
        <f>S233*H233</f>
        <v>0.047699999999999999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3" t="s">
        <v>141</v>
      </c>
      <c r="AT233" s="223" t="s">
        <v>136</v>
      </c>
      <c r="AU233" s="223" t="s">
        <v>82</v>
      </c>
      <c r="AY233" s="17" t="s">
        <v>134</v>
      </c>
      <c r="BE233" s="224">
        <f>IF(N233="základní",J233,0)</f>
        <v>0</v>
      </c>
      <c r="BF233" s="224">
        <f>IF(N233="snížená",J233,0)</f>
        <v>0</v>
      </c>
      <c r="BG233" s="224">
        <f>IF(N233="zákl. přenesená",J233,0)</f>
        <v>0</v>
      </c>
      <c r="BH233" s="224">
        <f>IF(N233="sníž. přenesená",J233,0)</f>
        <v>0</v>
      </c>
      <c r="BI233" s="224">
        <f>IF(N233="nulová",J233,0)</f>
        <v>0</v>
      </c>
      <c r="BJ233" s="17" t="s">
        <v>80</v>
      </c>
      <c r="BK233" s="224">
        <f>ROUND(I233*H233,2)</f>
        <v>0</v>
      </c>
      <c r="BL233" s="17" t="s">
        <v>141</v>
      </c>
      <c r="BM233" s="223" t="s">
        <v>393</v>
      </c>
    </row>
    <row r="234" s="2" customFormat="1">
      <c r="A234" s="38"/>
      <c r="B234" s="39"/>
      <c r="C234" s="40"/>
      <c r="D234" s="225" t="s">
        <v>143</v>
      </c>
      <c r="E234" s="40"/>
      <c r="F234" s="226" t="s">
        <v>394</v>
      </c>
      <c r="G234" s="40"/>
      <c r="H234" s="40"/>
      <c r="I234" s="227"/>
      <c r="J234" s="40"/>
      <c r="K234" s="40"/>
      <c r="L234" s="44"/>
      <c r="M234" s="228"/>
      <c r="N234" s="229"/>
      <c r="O234" s="84"/>
      <c r="P234" s="84"/>
      <c r="Q234" s="84"/>
      <c r="R234" s="84"/>
      <c r="S234" s="84"/>
      <c r="T234" s="85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143</v>
      </c>
      <c r="AU234" s="17" t="s">
        <v>82</v>
      </c>
    </row>
    <row r="235" s="2" customFormat="1">
      <c r="A235" s="38"/>
      <c r="B235" s="39"/>
      <c r="C235" s="40"/>
      <c r="D235" s="230" t="s">
        <v>145</v>
      </c>
      <c r="E235" s="40"/>
      <c r="F235" s="231" t="s">
        <v>395</v>
      </c>
      <c r="G235" s="40"/>
      <c r="H235" s="40"/>
      <c r="I235" s="227"/>
      <c r="J235" s="40"/>
      <c r="K235" s="40"/>
      <c r="L235" s="44"/>
      <c r="M235" s="228"/>
      <c r="N235" s="229"/>
      <c r="O235" s="84"/>
      <c r="P235" s="84"/>
      <c r="Q235" s="84"/>
      <c r="R235" s="84"/>
      <c r="S235" s="84"/>
      <c r="T235" s="85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145</v>
      </c>
      <c r="AU235" s="17" t="s">
        <v>82</v>
      </c>
    </row>
    <row r="236" s="2" customFormat="1" ht="33" customHeight="1">
      <c r="A236" s="38"/>
      <c r="B236" s="39"/>
      <c r="C236" s="212" t="s">
        <v>396</v>
      </c>
      <c r="D236" s="212" t="s">
        <v>136</v>
      </c>
      <c r="E236" s="213" t="s">
        <v>397</v>
      </c>
      <c r="F236" s="214" t="s">
        <v>398</v>
      </c>
      <c r="G236" s="215" t="s">
        <v>139</v>
      </c>
      <c r="H236" s="216">
        <v>5</v>
      </c>
      <c r="I236" s="217"/>
      <c r="J236" s="218">
        <f>ROUND(I236*H236,2)</f>
        <v>0</v>
      </c>
      <c r="K236" s="214" t="s">
        <v>140</v>
      </c>
      <c r="L236" s="44"/>
      <c r="M236" s="219" t="s">
        <v>19</v>
      </c>
      <c r="N236" s="220" t="s">
        <v>43</v>
      </c>
      <c r="O236" s="84"/>
      <c r="P236" s="221">
        <f>O236*H236</f>
        <v>0</v>
      </c>
      <c r="Q236" s="221">
        <v>0</v>
      </c>
      <c r="R236" s="221">
        <f>Q236*H236</f>
        <v>0</v>
      </c>
      <c r="S236" s="221">
        <v>0</v>
      </c>
      <c r="T236" s="222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3" t="s">
        <v>141</v>
      </c>
      <c r="AT236" s="223" t="s">
        <v>136</v>
      </c>
      <c r="AU236" s="223" t="s">
        <v>82</v>
      </c>
      <c r="AY236" s="17" t="s">
        <v>134</v>
      </c>
      <c r="BE236" s="224">
        <f>IF(N236="základní",J236,0)</f>
        <v>0</v>
      </c>
      <c r="BF236" s="224">
        <f>IF(N236="snížená",J236,0)</f>
        <v>0</v>
      </c>
      <c r="BG236" s="224">
        <f>IF(N236="zákl. přenesená",J236,0)</f>
        <v>0</v>
      </c>
      <c r="BH236" s="224">
        <f>IF(N236="sníž. přenesená",J236,0)</f>
        <v>0</v>
      </c>
      <c r="BI236" s="224">
        <f>IF(N236="nulová",J236,0)</f>
        <v>0</v>
      </c>
      <c r="BJ236" s="17" t="s">
        <v>80</v>
      </c>
      <c r="BK236" s="224">
        <f>ROUND(I236*H236,2)</f>
        <v>0</v>
      </c>
      <c r="BL236" s="17" t="s">
        <v>141</v>
      </c>
      <c r="BM236" s="223" t="s">
        <v>399</v>
      </c>
    </row>
    <row r="237" s="2" customFormat="1">
      <c r="A237" s="38"/>
      <c r="B237" s="39"/>
      <c r="C237" s="40"/>
      <c r="D237" s="225" t="s">
        <v>143</v>
      </c>
      <c r="E237" s="40"/>
      <c r="F237" s="226" t="s">
        <v>400</v>
      </c>
      <c r="G237" s="40"/>
      <c r="H237" s="40"/>
      <c r="I237" s="227"/>
      <c r="J237" s="40"/>
      <c r="K237" s="40"/>
      <c r="L237" s="44"/>
      <c r="M237" s="228"/>
      <c r="N237" s="229"/>
      <c r="O237" s="84"/>
      <c r="P237" s="84"/>
      <c r="Q237" s="84"/>
      <c r="R237" s="84"/>
      <c r="S237" s="84"/>
      <c r="T237" s="85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143</v>
      </c>
      <c r="AU237" s="17" t="s">
        <v>82</v>
      </c>
    </row>
    <row r="238" s="2" customFormat="1">
      <c r="A238" s="38"/>
      <c r="B238" s="39"/>
      <c r="C238" s="40"/>
      <c r="D238" s="230" t="s">
        <v>145</v>
      </c>
      <c r="E238" s="40"/>
      <c r="F238" s="231" t="s">
        <v>401</v>
      </c>
      <c r="G238" s="40"/>
      <c r="H238" s="40"/>
      <c r="I238" s="227"/>
      <c r="J238" s="40"/>
      <c r="K238" s="40"/>
      <c r="L238" s="44"/>
      <c r="M238" s="228"/>
      <c r="N238" s="229"/>
      <c r="O238" s="84"/>
      <c r="P238" s="84"/>
      <c r="Q238" s="84"/>
      <c r="R238" s="84"/>
      <c r="S238" s="84"/>
      <c r="T238" s="85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145</v>
      </c>
      <c r="AU238" s="17" t="s">
        <v>82</v>
      </c>
    </row>
    <row r="239" s="12" customFormat="1" ht="22.8" customHeight="1">
      <c r="A239" s="12"/>
      <c r="B239" s="196"/>
      <c r="C239" s="197"/>
      <c r="D239" s="198" t="s">
        <v>71</v>
      </c>
      <c r="E239" s="210" t="s">
        <v>402</v>
      </c>
      <c r="F239" s="210" t="s">
        <v>403</v>
      </c>
      <c r="G239" s="197"/>
      <c r="H239" s="197"/>
      <c r="I239" s="200"/>
      <c r="J239" s="211">
        <f>BK239</f>
        <v>0</v>
      </c>
      <c r="K239" s="197"/>
      <c r="L239" s="202"/>
      <c r="M239" s="203"/>
      <c r="N239" s="204"/>
      <c r="O239" s="204"/>
      <c r="P239" s="205">
        <f>SUM(P240:P249)</f>
        <v>0</v>
      </c>
      <c r="Q239" s="204"/>
      <c r="R239" s="205">
        <f>SUM(R240:R249)</f>
        <v>0</v>
      </c>
      <c r="S239" s="204"/>
      <c r="T239" s="206">
        <f>SUM(T240:T249)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07" t="s">
        <v>80</v>
      </c>
      <c r="AT239" s="208" t="s">
        <v>71</v>
      </c>
      <c r="AU239" s="208" t="s">
        <v>80</v>
      </c>
      <c r="AY239" s="207" t="s">
        <v>134</v>
      </c>
      <c r="BK239" s="209">
        <f>SUM(BK240:BK249)</f>
        <v>0</v>
      </c>
    </row>
    <row r="240" s="2" customFormat="1" ht="24.15" customHeight="1">
      <c r="A240" s="38"/>
      <c r="B240" s="39"/>
      <c r="C240" s="212" t="s">
        <v>404</v>
      </c>
      <c r="D240" s="212" t="s">
        <v>136</v>
      </c>
      <c r="E240" s="213" t="s">
        <v>405</v>
      </c>
      <c r="F240" s="214" t="s">
        <v>406</v>
      </c>
      <c r="G240" s="215" t="s">
        <v>206</v>
      </c>
      <c r="H240" s="216">
        <v>6.0369999999999999</v>
      </c>
      <c r="I240" s="217"/>
      <c r="J240" s="218">
        <f>ROUND(I240*H240,2)</f>
        <v>0</v>
      </c>
      <c r="K240" s="214" t="s">
        <v>140</v>
      </c>
      <c r="L240" s="44"/>
      <c r="M240" s="219" t="s">
        <v>19</v>
      </c>
      <c r="N240" s="220" t="s">
        <v>43</v>
      </c>
      <c r="O240" s="84"/>
      <c r="P240" s="221">
        <f>O240*H240</f>
        <v>0</v>
      </c>
      <c r="Q240" s="221">
        <v>0</v>
      </c>
      <c r="R240" s="221">
        <f>Q240*H240</f>
        <v>0</v>
      </c>
      <c r="S240" s="221">
        <v>0</v>
      </c>
      <c r="T240" s="222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3" t="s">
        <v>141</v>
      </c>
      <c r="AT240" s="223" t="s">
        <v>136</v>
      </c>
      <c r="AU240" s="223" t="s">
        <v>82</v>
      </c>
      <c r="AY240" s="17" t="s">
        <v>134</v>
      </c>
      <c r="BE240" s="224">
        <f>IF(N240="základní",J240,0)</f>
        <v>0</v>
      </c>
      <c r="BF240" s="224">
        <f>IF(N240="snížená",J240,0)</f>
        <v>0</v>
      </c>
      <c r="BG240" s="224">
        <f>IF(N240="zákl. přenesená",J240,0)</f>
        <v>0</v>
      </c>
      <c r="BH240" s="224">
        <f>IF(N240="sníž. přenesená",J240,0)</f>
        <v>0</v>
      </c>
      <c r="BI240" s="224">
        <f>IF(N240="nulová",J240,0)</f>
        <v>0</v>
      </c>
      <c r="BJ240" s="17" t="s">
        <v>80</v>
      </c>
      <c r="BK240" s="224">
        <f>ROUND(I240*H240,2)</f>
        <v>0</v>
      </c>
      <c r="BL240" s="17" t="s">
        <v>141</v>
      </c>
      <c r="BM240" s="223" t="s">
        <v>407</v>
      </c>
    </row>
    <row r="241" s="2" customFormat="1">
      <c r="A241" s="38"/>
      <c r="B241" s="39"/>
      <c r="C241" s="40"/>
      <c r="D241" s="225" t="s">
        <v>143</v>
      </c>
      <c r="E241" s="40"/>
      <c r="F241" s="226" t="s">
        <v>408</v>
      </c>
      <c r="G241" s="40"/>
      <c r="H241" s="40"/>
      <c r="I241" s="227"/>
      <c r="J241" s="40"/>
      <c r="K241" s="40"/>
      <c r="L241" s="44"/>
      <c r="M241" s="228"/>
      <c r="N241" s="229"/>
      <c r="O241" s="84"/>
      <c r="P241" s="84"/>
      <c r="Q241" s="84"/>
      <c r="R241" s="84"/>
      <c r="S241" s="84"/>
      <c r="T241" s="85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143</v>
      </c>
      <c r="AU241" s="17" t="s">
        <v>82</v>
      </c>
    </row>
    <row r="242" s="2" customFormat="1">
      <c r="A242" s="38"/>
      <c r="B242" s="39"/>
      <c r="C242" s="40"/>
      <c r="D242" s="230" t="s">
        <v>145</v>
      </c>
      <c r="E242" s="40"/>
      <c r="F242" s="231" t="s">
        <v>409</v>
      </c>
      <c r="G242" s="40"/>
      <c r="H242" s="40"/>
      <c r="I242" s="227"/>
      <c r="J242" s="40"/>
      <c r="K242" s="40"/>
      <c r="L242" s="44"/>
      <c r="M242" s="228"/>
      <c r="N242" s="229"/>
      <c r="O242" s="84"/>
      <c r="P242" s="84"/>
      <c r="Q242" s="84"/>
      <c r="R242" s="84"/>
      <c r="S242" s="84"/>
      <c r="T242" s="85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145</v>
      </c>
      <c r="AU242" s="17" t="s">
        <v>82</v>
      </c>
    </row>
    <row r="243" s="2" customFormat="1" ht="24.15" customHeight="1">
      <c r="A243" s="38"/>
      <c r="B243" s="39"/>
      <c r="C243" s="212" t="s">
        <v>410</v>
      </c>
      <c r="D243" s="212" t="s">
        <v>136</v>
      </c>
      <c r="E243" s="213" t="s">
        <v>411</v>
      </c>
      <c r="F243" s="214" t="s">
        <v>412</v>
      </c>
      <c r="G243" s="215" t="s">
        <v>206</v>
      </c>
      <c r="H243" s="216">
        <v>54.332999999999998</v>
      </c>
      <c r="I243" s="217"/>
      <c r="J243" s="218">
        <f>ROUND(I243*H243,2)</f>
        <v>0</v>
      </c>
      <c r="K243" s="214" t="s">
        <v>140</v>
      </c>
      <c r="L243" s="44"/>
      <c r="M243" s="219" t="s">
        <v>19</v>
      </c>
      <c r="N243" s="220" t="s">
        <v>43</v>
      </c>
      <c r="O243" s="84"/>
      <c r="P243" s="221">
        <f>O243*H243</f>
        <v>0</v>
      </c>
      <c r="Q243" s="221">
        <v>0</v>
      </c>
      <c r="R243" s="221">
        <f>Q243*H243</f>
        <v>0</v>
      </c>
      <c r="S243" s="221">
        <v>0</v>
      </c>
      <c r="T243" s="222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3" t="s">
        <v>141</v>
      </c>
      <c r="AT243" s="223" t="s">
        <v>136</v>
      </c>
      <c r="AU243" s="223" t="s">
        <v>82</v>
      </c>
      <c r="AY243" s="17" t="s">
        <v>134</v>
      </c>
      <c r="BE243" s="224">
        <f>IF(N243="základní",J243,0)</f>
        <v>0</v>
      </c>
      <c r="BF243" s="224">
        <f>IF(N243="snížená",J243,0)</f>
        <v>0</v>
      </c>
      <c r="BG243" s="224">
        <f>IF(N243="zákl. přenesená",J243,0)</f>
        <v>0</v>
      </c>
      <c r="BH243" s="224">
        <f>IF(N243="sníž. přenesená",J243,0)</f>
        <v>0</v>
      </c>
      <c r="BI243" s="224">
        <f>IF(N243="nulová",J243,0)</f>
        <v>0</v>
      </c>
      <c r="BJ243" s="17" t="s">
        <v>80</v>
      </c>
      <c r="BK243" s="224">
        <f>ROUND(I243*H243,2)</f>
        <v>0</v>
      </c>
      <c r="BL243" s="17" t="s">
        <v>141</v>
      </c>
      <c r="BM243" s="223" t="s">
        <v>413</v>
      </c>
    </row>
    <row r="244" s="2" customFormat="1">
      <c r="A244" s="38"/>
      <c r="B244" s="39"/>
      <c r="C244" s="40"/>
      <c r="D244" s="225" t="s">
        <v>143</v>
      </c>
      <c r="E244" s="40"/>
      <c r="F244" s="226" t="s">
        <v>414</v>
      </c>
      <c r="G244" s="40"/>
      <c r="H244" s="40"/>
      <c r="I244" s="227"/>
      <c r="J244" s="40"/>
      <c r="K244" s="40"/>
      <c r="L244" s="44"/>
      <c r="M244" s="228"/>
      <c r="N244" s="229"/>
      <c r="O244" s="84"/>
      <c r="P244" s="84"/>
      <c r="Q244" s="84"/>
      <c r="R244" s="84"/>
      <c r="S244" s="84"/>
      <c r="T244" s="85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143</v>
      </c>
      <c r="AU244" s="17" t="s">
        <v>82</v>
      </c>
    </row>
    <row r="245" s="2" customFormat="1">
      <c r="A245" s="38"/>
      <c r="B245" s="39"/>
      <c r="C245" s="40"/>
      <c r="D245" s="230" t="s">
        <v>145</v>
      </c>
      <c r="E245" s="40"/>
      <c r="F245" s="231" t="s">
        <v>415</v>
      </c>
      <c r="G245" s="40"/>
      <c r="H245" s="40"/>
      <c r="I245" s="227"/>
      <c r="J245" s="40"/>
      <c r="K245" s="40"/>
      <c r="L245" s="44"/>
      <c r="M245" s="228"/>
      <c r="N245" s="229"/>
      <c r="O245" s="84"/>
      <c r="P245" s="84"/>
      <c r="Q245" s="84"/>
      <c r="R245" s="84"/>
      <c r="S245" s="84"/>
      <c r="T245" s="85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145</v>
      </c>
      <c r="AU245" s="17" t="s">
        <v>82</v>
      </c>
    </row>
    <row r="246" s="13" customFormat="1">
      <c r="A246" s="13"/>
      <c r="B246" s="232"/>
      <c r="C246" s="233"/>
      <c r="D246" s="225" t="s">
        <v>154</v>
      </c>
      <c r="E246" s="233"/>
      <c r="F246" s="235" t="s">
        <v>416</v>
      </c>
      <c r="G246" s="233"/>
      <c r="H246" s="236">
        <v>54.332999999999998</v>
      </c>
      <c r="I246" s="237"/>
      <c r="J246" s="233"/>
      <c r="K246" s="233"/>
      <c r="L246" s="238"/>
      <c r="M246" s="239"/>
      <c r="N246" s="240"/>
      <c r="O246" s="240"/>
      <c r="P246" s="240"/>
      <c r="Q246" s="240"/>
      <c r="R246" s="240"/>
      <c r="S246" s="240"/>
      <c r="T246" s="241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2" t="s">
        <v>154</v>
      </c>
      <c r="AU246" s="242" t="s">
        <v>82</v>
      </c>
      <c r="AV246" s="13" t="s">
        <v>82</v>
      </c>
      <c r="AW246" s="13" t="s">
        <v>4</v>
      </c>
      <c r="AX246" s="13" t="s">
        <v>80</v>
      </c>
      <c r="AY246" s="242" t="s">
        <v>134</v>
      </c>
    </row>
    <row r="247" s="2" customFormat="1" ht="33" customHeight="1">
      <c r="A247" s="38"/>
      <c r="B247" s="39"/>
      <c r="C247" s="212" t="s">
        <v>417</v>
      </c>
      <c r="D247" s="212" t="s">
        <v>136</v>
      </c>
      <c r="E247" s="213" t="s">
        <v>418</v>
      </c>
      <c r="F247" s="214" t="s">
        <v>419</v>
      </c>
      <c r="G247" s="215" t="s">
        <v>206</v>
      </c>
      <c r="H247" s="216">
        <v>6.0369999999999999</v>
      </c>
      <c r="I247" s="217"/>
      <c r="J247" s="218">
        <f>ROUND(I247*H247,2)</f>
        <v>0</v>
      </c>
      <c r="K247" s="214" t="s">
        <v>19</v>
      </c>
      <c r="L247" s="44"/>
      <c r="M247" s="219" t="s">
        <v>19</v>
      </c>
      <c r="N247" s="220" t="s">
        <v>43</v>
      </c>
      <c r="O247" s="84"/>
      <c r="P247" s="221">
        <f>O247*H247</f>
        <v>0</v>
      </c>
      <c r="Q247" s="221">
        <v>0</v>
      </c>
      <c r="R247" s="221">
        <f>Q247*H247</f>
        <v>0</v>
      </c>
      <c r="S247" s="221">
        <v>0</v>
      </c>
      <c r="T247" s="222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3" t="s">
        <v>141</v>
      </c>
      <c r="AT247" s="223" t="s">
        <v>136</v>
      </c>
      <c r="AU247" s="223" t="s">
        <v>82</v>
      </c>
      <c r="AY247" s="17" t="s">
        <v>134</v>
      </c>
      <c r="BE247" s="224">
        <f>IF(N247="základní",J247,0)</f>
        <v>0</v>
      </c>
      <c r="BF247" s="224">
        <f>IF(N247="snížená",J247,0)</f>
        <v>0</v>
      </c>
      <c r="BG247" s="224">
        <f>IF(N247="zákl. přenesená",J247,0)</f>
        <v>0</v>
      </c>
      <c r="BH247" s="224">
        <f>IF(N247="sníž. přenesená",J247,0)</f>
        <v>0</v>
      </c>
      <c r="BI247" s="224">
        <f>IF(N247="nulová",J247,0)</f>
        <v>0</v>
      </c>
      <c r="BJ247" s="17" t="s">
        <v>80</v>
      </c>
      <c r="BK247" s="224">
        <f>ROUND(I247*H247,2)</f>
        <v>0</v>
      </c>
      <c r="BL247" s="17" t="s">
        <v>141</v>
      </c>
      <c r="BM247" s="223" t="s">
        <v>420</v>
      </c>
    </row>
    <row r="248" s="2" customFormat="1">
      <c r="A248" s="38"/>
      <c r="B248" s="39"/>
      <c r="C248" s="40"/>
      <c r="D248" s="225" t="s">
        <v>143</v>
      </c>
      <c r="E248" s="40"/>
      <c r="F248" s="226" t="s">
        <v>421</v>
      </c>
      <c r="G248" s="40"/>
      <c r="H248" s="40"/>
      <c r="I248" s="227"/>
      <c r="J248" s="40"/>
      <c r="K248" s="40"/>
      <c r="L248" s="44"/>
      <c r="M248" s="228"/>
      <c r="N248" s="229"/>
      <c r="O248" s="84"/>
      <c r="P248" s="84"/>
      <c r="Q248" s="84"/>
      <c r="R248" s="84"/>
      <c r="S248" s="84"/>
      <c r="T248" s="85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143</v>
      </c>
      <c r="AU248" s="17" t="s">
        <v>82</v>
      </c>
    </row>
    <row r="249" s="2" customFormat="1">
      <c r="A249" s="38"/>
      <c r="B249" s="39"/>
      <c r="C249" s="40"/>
      <c r="D249" s="225" t="s">
        <v>387</v>
      </c>
      <c r="E249" s="40"/>
      <c r="F249" s="264" t="s">
        <v>422</v>
      </c>
      <c r="G249" s="40"/>
      <c r="H249" s="40"/>
      <c r="I249" s="227"/>
      <c r="J249" s="40"/>
      <c r="K249" s="40"/>
      <c r="L249" s="44"/>
      <c r="M249" s="228"/>
      <c r="N249" s="229"/>
      <c r="O249" s="84"/>
      <c r="P249" s="84"/>
      <c r="Q249" s="84"/>
      <c r="R249" s="84"/>
      <c r="S249" s="84"/>
      <c r="T249" s="85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387</v>
      </c>
      <c r="AU249" s="17" t="s">
        <v>82</v>
      </c>
    </row>
    <row r="250" s="12" customFormat="1" ht="22.8" customHeight="1">
      <c r="A250" s="12"/>
      <c r="B250" s="196"/>
      <c r="C250" s="197"/>
      <c r="D250" s="198" t="s">
        <v>71</v>
      </c>
      <c r="E250" s="210" t="s">
        <v>423</v>
      </c>
      <c r="F250" s="210" t="s">
        <v>424</v>
      </c>
      <c r="G250" s="197"/>
      <c r="H250" s="197"/>
      <c r="I250" s="200"/>
      <c r="J250" s="211">
        <f>BK250</f>
        <v>0</v>
      </c>
      <c r="K250" s="197"/>
      <c r="L250" s="202"/>
      <c r="M250" s="203"/>
      <c r="N250" s="204"/>
      <c r="O250" s="204"/>
      <c r="P250" s="205">
        <f>SUM(P251:P253)</f>
        <v>0</v>
      </c>
      <c r="Q250" s="204"/>
      <c r="R250" s="205">
        <f>SUM(R251:R253)</f>
        <v>0</v>
      </c>
      <c r="S250" s="204"/>
      <c r="T250" s="206">
        <f>SUM(T251:T253)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07" t="s">
        <v>80</v>
      </c>
      <c r="AT250" s="208" t="s">
        <v>71</v>
      </c>
      <c r="AU250" s="208" t="s">
        <v>80</v>
      </c>
      <c r="AY250" s="207" t="s">
        <v>134</v>
      </c>
      <c r="BK250" s="209">
        <f>SUM(BK251:BK253)</f>
        <v>0</v>
      </c>
    </row>
    <row r="251" s="2" customFormat="1" ht="24.15" customHeight="1">
      <c r="A251" s="38"/>
      <c r="B251" s="39"/>
      <c r="C251" s="212" t="s">
        <v>425</v>
      </c>
      <c r="D251" s="212" t="s">
        <v>136</v>
      </c>
      <c r="E251" s="213" t="s">
        <v>426</v>
      </c>
      <c r="F251" s="214" t="s">
        <v>427</v>
      </c>
      <c r="G251" s="215" t="s">
        <v>206</v>
      </c>
      <c r="H251" s="216">
        <v>360.66699999999997</v>
      </c>
      <c r="I251" s="217"/>
      <c r="J251" s="218">
        <f>ROUND(I251*H251,2)</f>
        <v>0</v>
      </c>
      <c r="K251" s="214" t="s">
        <v>140</v>
      </c>
      <c r="L251" s="44"/>
      <c r="M251" s="219" t="s">
        <v>19</v>
      </c>
      <c r="N251" s="220" t="s">
        <v>43</v>
      </c>
      <c r="O251" s="84"/>
      <c r="P251" s="221">
        <f>O251*H251</f>
        <v>0</v>
      </c>
      <c r="Q251" s="221">
        <v>0</v>
      </c>
      <c r="R251" s="221">
        <f>Q251*H251</f>
        <v>0</v>
      </c>
      <c r="S251" s="221">
        <v>0</v>
      </c>
      <c r="T251" s="222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3" t="s">
        <v>141</v>
      </c>
      <c r="AT251" s="223" t="s">
        <v>136</v>
      </c>
      <c r="AU251" s="223" t="s">
        <v>82</v>
      </c>
      <c r="AY251" s="17" t="s">
        <v>134</v>
      </c>
      <c r="BE251" s="224">
        <f>IF(N251="základní",J251,0)</f>
        <v>0</v>
      </c>
      <c r="BF251" s="224">
        <f>IF(N251="snížená",J251,0)</f>
        <v>0</v>
      </c>
      <c r="BG251" s="224">
        <f>IF(N251="zákl. přenesená",J251,0)</f>
        <v>0</v>
      </c>
      <c r="BH251" s="224">
        <f>IF(N251="sníž. přenesená",J251,0)</f>
        <v>0</v>
      </c>
      <c r="BI251" s="224">
        <f>IF(N251="nulová",J251,0)</f>
        <v>0</v>
      </c>
      <c r="BJ251" s="17" t="s">
        <v>80</v>
      </c>
      <c r="BK251" s="224">
        <f>ROUND(I251*H251,2)</f>
        <v>0</v>
      </c>
      <c r="BL251" s="17" t="s">
        <v>141</v>
      </c>
      <c r="BM251" s="223" t="s">
        <v>428</v>
      </c>
    </row>
    <row r="252" s="2" customFormat="1">
      <c r="A252" s="38"/>
      <c r="B252" s="39"/>
      <c r="C252" s="40"/>
      <c r="D252" s="225" t="s">
        <v>143</v>
      </c>
      <c r="E252" s="40"/>
      <c r="F252" s="226" t="s">
        <v>429</v>
      </c>
      <c r="G252" s="40"/>
      <c r="H252" s="40"/>
      <c r="I252" s="227"/>
      <c r="J252" s="40"/>
      <c r="K252" s="40"/>
      <c r="L252" s="44"/>
      <c r="M252" s="228"/>
      <c r="N252" s="229"/>
      <c r="O252" s="84"/>
      <c r="P252" s="84"/>
      <c r="Q252" s="84"/>
      <c r="R252" s="84"/>
      <c r="S252" s="84"/>
      <c r="T252" s="85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143</v>
      </c>
      <c r="AU252" s="17" t="s">
        <v>82</v>
      </c>
    </row>
    <row r="253" s="2" customFormat="1">
      <c r="A253" s="38"/>
      <c r="B253" s="39"/>
      <c r="C253" s="40"/>
      <c r="D253" s="230" t="s">
        <v>145</v>
      </c>
      <c r="E253" s="40"/>
      <c r="F253" s="231" t="s">
        <v>430</v>
      </c>
      <c r="G253" s="40"/>
      <c r="H253" s="40"/>
      <c r="I253" s="227"/>
      <c r="J253" s="40"/>
      <c r="K253" s="40"/>
      <c r="L253" s="44"/>
      <c r="M253" s="228"/>
      <c r="N253" s="229"/>
      <c r="O253" s="84"/>
      <c r="P253" s="84"/>
      <c r="Q253" s="84"/>
      <c r="R253" s="84"/>
      <c r="S253" s="84"/>
      <c r="T253" s="85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145</v>
      </c>
      <c r="AU253" s="17" t="s">
        <v>82</v>
      </c>
    </row>
    <row r="254" s="12" customFormat="1" ht="25.92" customHeight="1">
      <c r="A254" s="12"/>
      <c r="B254" s="196"/>
      <c r="C254" s="197"/>
      <c r="D254" s="198" t="s">
        <v>71</v>
      </c>
      <c r="E254" s="199" t="s">
        <v>431</v>
      </c>
      <c r="F254" s="199" t="s">
        <v>432</v>
      </c>
      <c r="G254" s="197"/>
      <c r="H254" s="197"/>
      <c r="I254" s="200"/>
      <c r="J254" s="201">
        <f>BK254</f>
        <v>0</v>
      </c>
      <c r="K254" s="197"/>
      <c r="L254" s="202"/>
      <c r="M254" s="203"/>
      <c r="N254" s="204"/>
      <c r="O254" s="204"/>
      <c r="P254" s="205">
        <f>P255</f>
        <v>0</v>
      </c>
      <c r="Q254" s="204"/>
      <c r="R254" s="205">
        <f>R255</f>
        <v>0.00093000000000000005</v>
      </c>
      <c r="S254" s="204"/>
      <c r="T254" s="206">
        <f>T255</f>
        <v>0.075510000000000008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07" t="s">
        <v>82</v>
      </c>
      <c r="AT254" s="208" t="s">
        <v>71</v>
      </c>
      <c r="AU254" s="208" t="s">
        <v>72</v>
      </c>
      <c r="AY254" s="207" t="s">
        <v>134</v>
      </c>
      <c r="BK254" s="209">
        <f>BK255</f>
        <v>0</v>
      </c>
    </row>
    <row r="255" s="12" customFormat="1" ht="22.8" customHeight="1">
      <c r="A255" s="12"/>
      <c r="B255" s="196"/>
      <c r="C255" s="197"/>
      <c r="D255" s="198" t="s">
        <v>71</v>
      </c>
      <c r="E255" s="210" t="s">
        <v>433</v>
      </c>
      <c r="F255" s="210" t="s">
        <v>434</v>
      </c>
      <c r="G255" s="197"/>
      <c r="H255" s="197"/>
      <c r="I255" s="200"/>
      <c r="J255" s="211">
        <f>BK255</f>
        <v>0</v>
      </c>
      <c r="K255" s="197"/>
      <c r="L255" s="202"/>
      <c r="M255" s="203"/>
      <c r="N255" s="204"/>
      <c r="O255" s="204"/>
      <c r="P255" s="205">
        <f>SUM(P256:P261)</f>
        <v>0</v>
      </c>
      <c r="Q255" s="204"/>
      <c r="R255" s="205">
        <f>SUM(R256:R261)</f>
        <v>0.00093000000000000005</v>
      </c>
      <c r="S255" s="204"/>
      <c r="T255" s="206">
        <f>SUM(T256:T261)</f>
        <v>0.075510000000000008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07" t="s">
        <v>82</v>
      </c>
      <c r="AT255" s="208" t="s">
        <v>71</v>
      </c>
      <c r="AU255" s="208" t="s">
        <v>80</v>
      </c>
      <c r="AY255" s="207" t="s">
        <v>134</v>
      </c>
      <c r="BK255" s="209">
        <f>SUM(BK256:BK261)</f>
        <v>0</v>
      </c>
    </row>
    <row r="256" s="2" customFormat="1" ht="24.15" customHeight="1">
      <c r="A256" s="38"/>
      <c r="B256" s="39"/>
      <c r="C256" s="212" t="s">
        <v>435</v>
      </c>
      <c r="D256" s="212" t="s">
        <v>136</v>
      </c>
      <c r="E256" s="213" t="s">
        <v>436</v>
      </c>
      <c r="F256" s="214" t="s">
        <v>437</v>
      </c>
      <c r="G256" s="215" t="s">
        <v>213</v>
      </c>
      <c r="H256" s="216">
        <v>1</v>
      </c>
      <c r="I256" s="217"/>
      <c r="J256" s="218">
        <f>ROUND(I256*H256,2)</f>
        <v>0</v>
      </c>
      <c r="K256" s="214" t="s">
        <v>140</v>
      </c>
      <c r="L256" s="44"/>
      <c r="M256" s="219" t="s">
        <v>19</v>
      </c>
      <c r="N256" s="220" t="s">
        <v>43</v>
      </c>
      <c r="O256" s="84"/>
      <c r="P256" s="221">
        <f>O256*H256</f>
        <v>0</v>
      </c>
      <c r="Q256" s="221">
        <v>0.00093000000000000005</v>
      </c>
      <c r="R256" s="221">
        <f>Q256*H256</f>
        <v>0.00093000000000000005</v>
      </c>
      <c r="S256" s="221">
        <v>0</v>
      </c>
      <c r="T256" s="222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3" t="s">
        <v>238</v>
      </c>
      <c r="AT256" s="223" t="s">
        <v>136</v>
      </c>
      <c r="AU256" s="223" t="s">
        <v>82</v>
      </c>
      <c r="AY256" s="17" t="s">
        <v>134</v>
      </c>
      <c r="BE256" s="224">
        <f>IF(N256="základní",J256,0)</f>
        <v>0</v>
      </c>
      <c r="BF256" s="224">
        <f>IF(N256="snížená",J256,0)</f>
        <v>0</v>
      </c>
      <c r="BG256" s="224">
        <f>IF(N256="zákl. přenesená",J256,0)</f>
        <v>0</v>
      </c>
      <c r="BH256" s="224">
        <f>IF(N256="sníž. přenesená",J256,0)</f>
        <v>0</v>
      </c>
      <c r="BI256" s="224">
        <f>IF(N256="nulová",J256,0)</f>
        <v>0</v>
      </c>
      <c r="BJ256" s="17" t="s">
        <v>80</v>
      </c>
      <c r="BK256" s="224">
        <f>ROUND(I256*H256,2)</f>
        <v>0</v>
      </c>
      <c r="BL256" s="17" t="s">
        <v>238</v>
      </c>
      <c r="BM256" s="223" t="s">
        <v>438</v>
      </c>
    </row>
    <row r="257" s="2" customFormat="1">
      <c r="A257" s="38"/>
      <c r="B257" s="39"/>
      <c r="C257" s="40"/>
      <c r="D257" s="225" t="s">
        <v>143</v>
      </c>
      <c r="E257" s="40"/>
      <c r="F257" s="226" t="s">
        <v>439</v>
      </c>
      <c r="G257" s="40"/>
      <c r="H257" s="40"/>
      <c r="I257" s="227"/>
      <c r="J257" s="40"/>
      <c r="K257" s="40"/>
      <c r="L257" s="44"/>
      <c r="M257" s="228"/>
      <c r="N257" s="229"/>
      <c r="O257" s="84"/>
      <c r="P257" s="84"/>
      <c r="Q257" s="84"/>
      <c r="R257" s="84"/>
      <c r="S257" s="84"/>
      <c r="T257" s="85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143</v>
      </c>
      <c r="AU257" s="17" t="s">
        <v>82</v>
      </c>
    </row>
    <row r="258" s="2" customFormat="1">
      <c r="A258" s="38"/>
      <c r="B258" s="39"/>
      <c r="C258" s="40"/>
      <c r="D258" s="230" t="s">
        <v>145</v>
      </c>
      <c r="E258" s="40"/>
      <c r="F258" s="231" t="s">
        <v>440</v>
      </c>
      <c r="G258" s="40"/>
      <c r="H258" s="40"/>
      <c r="I258" s="227"/>
      <c r="J258" s="40"/>
      <c r="K258" s="40"/>
      <c r="L258" s="44"/>
      <c r="M258" s="228"/>
      <c r="N258" s="229"/>
      <c r="O258" s="84"/>
      <c r="P258" s="84"/>
      <c r="Q258" s="84"/>
      <c r="R258" s="84"/>
      <c r="S258" s="84"/>
      <c r="T258" s="85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145</v>
      </c>
      <c r="AU258" s="17" t="s">
        <v>82</v>
      </c>
    </row>
    <row r="259" s="2" customFormat="1" ht="16.5" customHeight="1">
      <c r="A259" s="38"/>
      <c r="B259" s="39"/>
      <c r="C259" s="212" t="s">
        <v>441</v>
      </c>
      <c r="D259" s="212" t="s">
        <v>136</v>
      </c>
      <c r="E259" s="213" t="s">
        <v>442</v>
      </c>
      <c r="F259" s="214" t="s">
        <v>443</v>
      </c>
      <c r="G259" s="215" t="s">
        <v>213</v>
      </c>
      <c r="H259" s="216">
        <v>3</v>
      </c>
      <c r="I259" s="217"/>
      <c r="J259" s="218">
        <f>ROUND(I259*H259,2)</f>
        <v>0</v>
      </c>
      <c r="K259" s="214" t="s">
        <v>140</v>
      </c>
      <c r="L259" s="44"/>
      <c r="M259" s="219" t="s">
        <v>19</v>
      </c>
      <c r="N259" s="220" t="s">
        <v>43</v>
      </c>
      <c r="O259" s="84"/>
      <c r="P259" s="221">
        <f>O259*H259</f>
        <v>0</v>
      </c>
      <c r="Q259" s="221">
        <v>0</v>
      </c>
      <c r="R259" s="221">
        <f>Q259*H259</f>
        <v>0</v>
      </c>
      <c r="S259" s="221">
        <v>0.025170000000000001</v>
      </c>
      <c r="T259" s="222">
        <f>S259*H259</f>
        <v>0.075510000000000008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3" t="s">
        <v>238</v>
      </c>
      <c r="AT259" s="223" t="s">
        <v>136</v>
      </c>
      <c r="AU259" s="223" t="s">
        <v>82</v>
      </c>
      <c r="AY259" s="17" t="s">
        <v>134</v>
      </c>
      <c r="BE259" s="224">
        <f>IF(N259="základní",J259,0)</f>
        <v>0</v>
      </c>
      <c r="BF259" s="224">
        <f>IF(N259="snížená",J259,0)</f>
        <v>0</v>
      </c>
      <c r="BG259" s="224">
        <f>IF(N259="zákl. přenesená",J259,0)</f>
        <v>0</v>
      </c>
      <c r="BH259" s="224">
        <f>IF(N259="sníž. přenesená",J259,0)</f>
        <v>0</v>
      </c>
      <c r="BI259" s="224">
        <f>IF(N259="nulová",J259,0)</f>
        <v>0</v>
      </c>
      <c r="BJ259" s="17" t="s">
        <v>80</v>
      </c>
      <c r="BK259" s="224">
        <f>ROUND(I259*H259,2)</f>
        <v>0</v>
      </c>
      <c r="BL259" s="17" t="s">
        <v>238</v>
      </c>
      <c r="BM259" s="223" t="s">
        <v>444</v>
      </c>
    </row>
    <row r="260" s="2" customFormat="1">
      <c r="A260" s="38"/>
      <c r="B260" s="39"/>
      <c r="C260" s="40"/>
      <c r="D260" s="225" t="s">
        <v>143</v>
      </c>
      <c r="E260" s="40"/>
      <c r="F260" s="226" t="s">
        <v>445</v>
      </c>
      <c r="G260" s="40"/>
      <c r="H260" s="40"/>
      <c r="I260" s="227"/>
      <c r="J260" s="40"/>
      <c r="K260" s="40"/>
      <c r="L260" s="44"/>
      <c r="M260" s="228"/>
      <c r="N260" s="229"/>
      <c r="O260" s="84"/>
      <c r="P260" s="84"/>
      <c r="Q260" s="84"/>
      <c r="R260" s="84"/>
      <c r="S260" s="84"/>
      <c r="T260" s="85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143</v>
      </c>
      <c r="AU260" s="17" t="s">
        <v>82</v>
      </c>
    </row>
    <row r="261" s="2" customFormat="1">
      <c r="A261" s="38"/>
      <c r="B261" s="39"/>
      <c r="C261" s="40"/>
      <c r="D261" s="230" t="s">
        <v>145</v>
      </c>
      <c r="E261" s="40"/>
      <c r="F261" s="231" t="s">
        <v>446</v>
      </c>
      <c r="G261" s="40"/>
      <c r="H261" s="40"/>
      <c r="I261" s="227"/>
      <c r="J261" s="40"/>
      <c r="K261" s="40"/>
      <c r="L261" s="44"/>
      <c r="M261" s="265"/>
      <c r="N261" s="266"/>
      <c r="O261" s="267"/>
      <c r="P261" s="267"/>
      <c r="Q261" s="267"/>
      <c r="R261" s="267"/>
      <c r="S261" s="267"/>
      <c r="T261" s="268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145</v>
      </c>
      <c r="AU261" s="17" t="s">
        <v>82</v>
      </c>
    </row>
    <row r="262" s="2" customFormat="1" ht="6.96" customHeight="1">
      <c r="A262" s="38"/>
      <c r="B262" s="59"/>
      <c r="C262" s="60"/>
      <c r="D262" s="60"/>
      <c r="E262" s="60"/>
      <c r="F262" s="60"/>
      <c r="G262" s="60"/>
      <c r="H262" s="60"/>
      <c r="I262" s="60"/>
      <c r="J262" s="60"/>
      <c r="K262" s="60"/>
      <c r="L262" s="44"/>
      <c r="M262" s="38"/>
      <c r="O262" s="38"/>
      <c r="P262" s="38"/>
      <c r="Q262" s="38"/>
      <c r="R262" s="38"/>
      <c r="S262" s="38"/>
      <c r="T262" s="38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</row>
  </sheetData>
  <sheetProtection sheet="1" autoFilter="0" formatColumns="0" formatRows="0" objects="1" scenarios="1" spinCount="100000" saltValue="sGnVR9ob5UNGFoC+2pC/irIB4fvqobuKQt5RSiex30B+Nd2b9xt/WEgpoCllt4rZpfFuAdanIf79fq2QBEouSw==" hashValue="8cAlggqafJ3yFjCLg37hekh167E55JDHle4g8UMGDAjNWxLSMARGSTS2ZeTh+KX9LsZKceckLn8FW8I/E57kZw==" algorithmName="SHA-512" password="CC35"/>
  <autoFilter ref="C89:K261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5" r:id="rId1" display="https://podminky.urs.cz/item/CS_URS_2021_01/113106071"/>
    <hyperlink ref="F98" r:id="rId2" display="https://podminky.urs.cz/item/CS_URS_2021_02/131251104"/>
    <hyperlink ref="F103" r:id="rId3" display="https://podminky.urs.cz/item/CS_URS_2021_01/132251254"/>
    <hyperlink ref="F109" r:id="rId4" display="https://podminky.urs.cz/item/CS_URS_2021_01/151101101"/>
    <hyperlink ref="F113" r:id="rId5" display="https://podminky.urs.cz/item/CS_URS_2021_01/151101111"/>
    <hyperlink ref="F118" r:id="rId6" display="https://podminky.urs.cz/item/CS_URS_2021_01/174151101"/>
    <hyperlink ref="F121" r:id="rId7" display="https://podminky.urs.cz/item/CS_URS_2021_01/174151101"/>
    <hyperlink ref="F130" r:id="rId8" display="https://podminky.urs.cz/item/CS_URS_2021_01/175151101"/>
    <hyperlink ref="F138" r:id="rId9" display="https://podminky.urs.cz/item/CS_URS_2021_01/382411213"/>
    <hyperlink ref="F141" r:id="rId10" display="https://podminky.urs.cz/item/CS_URS_2021_01/382411215"/>
    <hyperlink ref="F145" r:id="rId11" display="https://podminky.urs.cz/item/CS_URS_2021_01/451572111"/>
    <hyperlink ref="F150" r:id="rId12" display="https://podminky.urs.cz/item/CS_URS_2021_01/596211210"/>
    <hyperlink ref="F154" r:id="rId13" display="https://podminky.urs.cz/item/CS_URS_2021_01/830311811"/>
    <hyperlink ref="F157" r:id="rId14" display="https://podminky.urs.cz/item/CS_URS_2021_01/837272221"/>
    <hyperlink ref="F163" r:id="rId15" display="https://podminky.urs.cz/item/CS_URS_2021_01/837312221"/>
    <hyperlink ref="F169" r:id="rId16" display="https://podminky.urs.cz/item/CS_URS_2021_01/871211211"/>
    <hyperlink ref="F175" r:id="rId17" display="https://podminky.urs.cz/item/CS_URS_2021_01/871265211"/>
    <hyperlink ref="F178" r:id="rId18" display="https://podminky.urs.cz/item/CS_URS_2021_01/871315221"/>
    <hyperlink ref="F181" r:id="rId19" display="https://podminky.urs.cz/item/CS_URS_2021_01/871355221"/>
    <hyperlink ref="F186" r:id="rId20" display="https://podminky.urs.cz/item/CS_URS_2021_01/877265271"/>
    <hyperlink ref="F191" r:id="rId21" display="https://podminky.urs.cz/item/CS_URS_2021_01/890311811"/>
    <hyperlink ref="F197" r:id="rId22" display="https://podminky.urs.cz/item/CS_URS_2021_01/892351111"/>
    <hyperlink ref="F200" r:id="rId23" display="https://podminky.urs.cz/item/CS_URS_2021_01/894411311"/>
    <hyperlink ref="F205" r:id="rId24" display="https://podminky.urs.cz/item/CS_URS_2021_01/894412411"/>
    <hyperlink ref="F210" r:id="rId25" display="https://podminky.urs.cz/item/CS_URS_2021_01/894414111"/>
    <hyperlink ref="F217" r:id="rId26" display="https://podminky.urs.cz/item/CS_URS_2021_01/894811133"/>
    <hyperlink ref="F220" r:id="rId27" display="https://podminky.urs.cz/item/CS_URS_2021_01/899304111"/>
    <hyperlink ref="F225" r:id="rId28" display="https://podminky.urs.cz/item/CS_URS_2021_01/899501221"/>
    <hyperlink ref="F228" r:id="rId29" display="https://podminky.urs.cz/item/CS_URS_2021_01/899722113"/>
    <hyperlink ref="F235" r:id="rId30" display="https://podminky.urs.cz/item/CS_URS_2021_01/977151126"/>
    <hyperlink ref="F238" r:id="rId31" display="https://podminky.urs.cz/item/CS_URS_2021_01/979051121"/>
    <hyperlink ref="F242" r:id="rId32" display="https://podminky.urs.cz/item/CS_URS_2021_01/997013501"/>
    <hyperlink ref="F245" r:id="rId33" display="https://podminky.urs.cz/item/CS_URS_2021_01/997013509"/>
    <hyperlink ref="F253" r:id="rId34" display="https://podminky.urs.cz/item/CS_URS_2021_01/998276101"/>
    <hyperlink ref="F258" r:id="rId35" display="https://podminky.urs.cz/item/CS_URS_2021_01/721211431"/>
    <hyperlink ref="F261" r:id="rId36" display="https://podminky.urs.cz/item/CS_URS_2021_01/721242804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82</v>
      </c>
    </row>
    <row r="4" s="1" customFormat="1" ht="24.96" customHeight="1">
      <c r="B4" s="20"/>
      <c r="D4" s="140" t="s">
        <v>100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26.25" customHeight="1">
      <c r="B7" s="20"/>
      <c r="E7" s="143" t="str">
        <f>'Rekapitulace stavby'!K6</f>
        <v>Rekonstrukce č.p. 2983 U Synagogy - venkovní úpravy a IS SO02-SO04 rev1</v>
      </c>
      <c r="F7" s="142"/>
      <c r="G7" s="142"/>
      <c r="H7" s="142"/>
      <c r="L7" s="20"/>
    </row>
    <row r="8" s="2" customFormat="1" ht="12" customHeight="1">
      <c r="A8" s="38"/>
      <c r="B8" s="44"/>
      <c r="C8" s="38"/>
      <c r="D8" s="142" t="s">
        <v>101</v>
      </c>
      <c r="E8" s="38"/>
      <c r="F8" s="38"/>
      <c r="G8" s="38"/>
      <c r="H8" s="38"/>
      <c r="I8" s="38"/>
      <c r="J8" s="38"/>
      <c r="K8" s="38"/>
      <c r="L8" s="14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447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33" t="s">
        <v>19</v>
      </c>
      <c r="G11" s="38"/>
      <c r="H11" s="38"/>
      <c r="I11" s="142" t="s">
        <v>20</v>
      </c>
      <c r="J11" s="133" t="s">
        <v>19</v>
      </c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21</v>
      </c>
      <c r="E12" s="38"/>
      <c r="F12" s="133" t="s">
        <v>22</v>
      </c>
      <c r="G12" s="38"/>
      <c r="H12" s="38"/>
      <c r="I12" s="142" t="s">
        <v>23</v>
      </c>
      <c r="J12" s="146" t="str">
        <f>'Rekapitulace stavby'!AN8</f>
        <v>18. 10. 2021</v>
      </c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25</v>
      </c>
      <c r="E14" s="38"/>
      <c r="F14" s="38"/>
      <c r="G14" s="38"/>
      <c r="H14" s="38"/>
      <c r="I14" s="142" t="s">
        <v>26</v>
      </c>
      <c r="J14" s="133" t="s">
        <v>19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3" t="s">
        <v>27</v>
      </c>
      <c r="F15" s="38"/>
      <c r="G15" s="38"/>
      <c r="H15" s="38"/>
      <c r="I15" s="142" t="s">
        <v>28</v>
      </c>
      <c r="J15" s="133" t="s">
        <v>19</v>
      </c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29</v>
      </c>
      <c r="E17" s="38"/>
      <c r="F17" s="38"/>
      <c r="G17" s="38"/>
      <c r="H17" s="38"/>
      <c r="I17" s="142" t="s">
        <v>26</v>
      </c>
      <c r="J17" s="33" t="str">
        <f>'Rekapitulace stavby'!AN13</f>
        <v>Vyplň údaj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3"/>
      <c r="G18" s="133"/>
      <c r="H18" s="133"/>
      <c r="I18" s="142" t="s">
        <v>28</v>
      </c>
      <c r="J18" s="33" t="str">
        <f>'Rekapitulace stavby'!AN14</f>
        <v>Vyplň údaj</v>
      </c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31</v>
      </c>
      <c r="E20" s="38"/>
      <c r="F20" s="38"/>
      <c r="G20" s="38"/>
      <c r="H20" s="38"/>
      <c r="I20" s="142" t="s">
        <v>26</v>
      </c>
      <c r="J20" s="133" t="str">
        <f>IF('Rekapitulace stavby'!AN16="","",'Rekapitulace stavby'!AN16)</f>
        <v/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3" t="str">
        <f>IF('Rekapitulace stavby'!E17="","",'Rekapitulace stavby'!E17)</f>
        <v xml:space="preserve"> </v>
      </c>
      <c r="F21" s="38"/>
      <c r="G21" s="38"/>
      <c r="H21" s="38"/>
      <c r="I21" s="142" t="s">
        <v>28</v>
      </c>
      <c r="J21" s="133" t="str">
        <f>IF('Rekapitulace stavby'!AN17="","",'Rekapitulace stavby'!AN17)</f>
        <v/>
      </c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34</v>
      </c>
      <c r="E23" s="38"/>
      <c r="F23" s="38"/>
      <c r="G23" s="38"/>
      <c r="H23" s="38"/>
      <c r="I23" s="142" t="s">
        <v>26</v>
      </c>
      <c r="J23" s="133" t="s">
        <v>19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3" t="s">
        <v>35</v>
      </c>
      <c r="F24" s="38"/>
      <c r="G24" s="38"/>
      <c r="H24" s="38"/>
      <c r="I24" s="142" t="s">
        <v>28</v>
      </c>
      <c r="J24" s="133" t="s">
        <v>19</v>
      </c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36</v>
      </c>
      <c r="E26" s="38"/>
      <c r="F26" s="38"/>
      <c r="G26" s="38"/>
      <c r="H26" s="38"/>
      <c r="I26" s="38"/>
      <c r="J26" s="38"/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7"/>
      <c r="B27" s="148"/>
      <c r="C27" s="147"/>
      <c r="D27" s="147"/>
      <c r="E27" s="149" t="s">
        <v>19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1"/>
      <c r="E29" s="151"/>
      <c r="F29" s="151"/>
      <c r="G29" s="151"/>
      <c r="H29" s="151"/>
      <c r="I29" s="151"/>
      <c r="J29" s="151"/>
      <c r="K29" s="151"/>
      <c r="L29" s="14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2" t="s">
        <v>38</v>
      </c>
      <c r="E30" s="38"/>
      <c r="F30" s="38"/>
      <c r="G30" s="38"/>
      <c r="H30" s="38"/>
      <c r="I30" s="38"/>
      <c r="J30" s="153">
        <f>ROUND(J88, 2)</f>
        <v>0</v>
      </c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4" t="s">
        <v>40</v>
      </c>
      <c r="G32" s="38"/>
      <c r="H32" s="38"/>
      <c r="I32" s="154" t="s">
        <v>39</v>
      </c>
      <c r="J32" s="154" t="s">
        <v>41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5" t="s">
        <v>42</v>
      </c>
      <c r="E33" s="142" t="s">
        <v>43</v>
      </c>
      <c r="F33" s="156">
        <f>ROUND((SUM(BE88:BE257)),  2)</f>
        <v>0</v>
      </c>
      <c r="G33" s="38"/>
      <c r="H33" s="38"/>
      <c r="I33" s="157">
        <v>0.20999999999999999</v>
      </c>
      <c r="J33" s="156">
        <f>ROUND(((SUM(BE88:BE257))*I33),  2)</f>
        <v>0</v>
      </c>
      <c r="K33" s="38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44</v>
      </c>
      <c r="F34" s="156">
        <f>ROUND((SUM(BF88:BF257)),  2)</f>
        <v>0</v>
      </c>
      <c r="G34" s="38"/>
      <c r="H34" s="38"/>
      <c r="I34" s="157">
        <v>0.14999999999999999</v>
      </c>
      <c r="J34" s="156">
        <f>ROUND(((SUM(BF88:BF257))*I34),  2)</f>
        <v>0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45</v>
      </c>
      <c r="F35" s="156">
        <f>ROUND((SUM(BG88:BG257)),  2)</f>
        <v>0</v>
      </c>
      <c r="G35" s="38"/>
      <c r="H35" s="38"/>
      <c r="I35" s="157">
        <v>0.20999999999999999</v>
      </c>
      <c r="J35" s="156">
        <f>0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46</v>
      </c>
      <c r="F36" s="156">
        <f>ROUND((SUM(BH88:BH257)),  2)</f>
        <v>0</v>
      </c>
      <c r="G36" s="38"/>
      <c r="H36" s="38"/>
      <c r="I36" s="157">
        <v>0.14999999999999999</v>
      </c>
      <c r="J36" s="156">
        <f>0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47</v>
      </c>
      <c r="F37" s="156">
        <f>ROUND((SUM(BI88:BI257)),  2)</f>
        <v>0</v>
      </c>
      <c r="G37" s="38"/>
      <c r="H37" s="38"/>
      <c r="I37" s="157">
        <v>0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8"/>
      <c r="D39" s="159" t="s">
        <v>48</v>
      </c>
      <c r="E39" s="160"/>
      <c r="F39" s="160"/>
      <c r="G39" s="161" t="s">
        <v>49</v>
      </c>
      <c r="H39" s="162" t="s">
        <v>50</v>
      </c>
      <c r="I39" s="160"/>
      <c r="J39" s="163">
        <f>SUM(J30:J37)</f>
        <v>0</v>
      </c>
      <c r="K39" s="164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65"/>
      <c r="C40" s="166"/>
      <c r="D40" s="166"/>
      <c r="E40" s="166"/>
      <c r="F40" s="166"/>
      <c r="G40" s="166"/>
      <c r="H40" s="166"/>
      <c r="I40" s="166"/>
      <c r="J40" s="166"/>
      <c r="K40" s="166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104</v>
      </c>
      <c r="D45" s="40"/>
      <c r="E45" s="40"/>
      <c r="F45" s="40"/>
      <c r="G45" s="40"/>
      <c r="H45" s="40"/>
      <c r="I45" s="40"/>
      <c r="J45" s="40"/>
      <c r="K45" s="40"/>
      <c r="L45" s="14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26.25" customHeight="1">
      <c r="A48" s="38"/>
      <c r="B48" s="39"/>
      <c r="C48" s="40"/>
      <c r="D48" s="40"/>
      <c r="E48" s="169" t="str">
        <f>E7</f>
        <v>Rekonstrukce č.p. 2983 U Synagogy - venkovní úpravy a IS SO02-SO04 rev1</v>
      </c>
      <c r="F48" s="32"/>
      <c r="G48" s="32"/>
      <c r="H48" s="32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101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02 - SO03 fontána</v>
      </c>
      <c r="F50" s="40"/>
      <c r="G50" s="40"/>
      <c r="H50" s="40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4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Č. Lípa</v>
      </c>
      <c r="G52" s="40"/>
      <c r="H52" s="40"/>
      <c r="I52" s="32" t="s">
        <v>23</v>
      </c>
      <c r="J52" s="72" t="str">
        <f>IF(J12="","",J12)</f>
        <v>18. 10. 2021</v>
      </c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Město Č. Lípa</v>
      </c>
      <c r="G54" s="40"/>
      <c r="H54" s="40"/>
      <c r="I54" s="32" t="s">
        <v>31</v>
      </c>
      <c r="J54" s="36" t="str">
        <f>E21</f>
        <v xml:space="preserve"> </v>
      </c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J. Nešněra</v>
      </c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70" t="s">
        <v>105</v>
      </c>
      <c r="D57" s="171"/>
      <c r="E57" s="171"/>
      <c r="F57" s="171"/>
      <c r="G57" s="171"/>
      <c r="H57" s="171"/>
      <c r="I57" s="171"/>
      <c r="J57" s="172" t="s">
        <v>106</v>
      </c>
      <c r="K57" s="171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73" t="s">
        <v>70</v>
      </c>
      <c r="D59" s="40"/>
      <c r="E59" s="40"/>
      <c r="F59" s="40"/>
      <c r="G59" s="40"/>
      <c r="H59" s="40"/>
      <c r="I59" s="40"/>
      <c r="J59" s="102">
        <f>J88</f>
        <v>0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107</v>
      </c>
    </row>
    <row r="60" s="9" customFormat="1" ht="24.96" customHeight="1">
      <c r="A60" s="9"/>
      <c r="B60" s="174"/>
      <c r="C60" s="175"/>
      <c r="D60" s="176" t="s">
        <v>108</v>
      </c>
      <c r="E60" s="177"/>
      <c r="F60" s="177"/>
      <c r="G60" s="177"/>
      <c r="H60" s="177"/>
      <c r="I60" s="177"/>
      <c r="J60" s="178">
        <f>J89</f>
        <v>0</v>
      </c>
      <c r="K60" s="175"/>
      <c r="L60" s="17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0"/>
      <c r="C61" s="125"/>
      <c r="D61" s="181" t="s">
        <v>109</v>
      </c>
      <c r="E61" s="182"/>
      <c r="F61" s="182"/>
      <c r="G61" s="182"/>
      <c r="H61" s="182"/>
      <c r="I61" s="182"/>
      <c r="J61" s="183">
        <f>J90</f>
        <v>0</v>
      </c>
      <c r="K61" s="125"/>
      <c r="L61" s="18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0"/>
      <c r="C62" s="125"/>
      <c r="D62" s="181" t="s">
        <v>448</v>
      </c>
      <c r="E62" s="182"/>
      <c r="F62" s="182"/>
      <c r="G62" s="182"/>
      <c r="H62" s="182"/>
      <c r="I62" s="182"/>
      <c r="J62" s="183">
        <f>J107</f>
        <v>0</v>
      </c>
      <c r="K62" s="125"/>
      <c r="L62" s="18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0"/>
      <c r="C63" s="125"/>
      <c r="D63" s="181" t="s">
        <v>449</v>
      </c>
      <c r="E63" s="182"/>
      <c r="F63" s="182"/>
      <c r="G63" s="182"/>
      <c r="H63" s="182"/>
      <c r="I63" s="182"/>
      <c r="J63" s="183">
        <f>J210</f>
        <v>0</v>
      </c>
      <c r="K63" s="125"/>
      <c r="L63" s="18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0"/>
      <c r="C64" s="125"/>
      <c r="D64" s="181" t="s">
        <v>114</v>
      </c>
      <c r="E64" s="182"/>
      <c r="F64" s="182"/>
      <c r="G64" s="182"/>
      <c r="H64" s="182"/>
      <c r="I64" s="182"/>
      <c r="J64" s="183">
        <f>J217</f>
        <v>0</v>
      </c>
      <c r="K64" s="125"/>
      <c r="L64" s="184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0"/>
      <c r="C65" s="125"/>
      <c r="D65" s="181" t="s">
        <v>116</v>
      </c>
      <c r="E65" s="182"/>
      <c r="F65" s="182"/>
      <c r="G65" s="182"/>
      <c r="H65" s="182"/>
      <c r="I65" s="182"/>
      <c r="J65" s="183">
        <f>J225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4"/>
      <c r="C66" s="175"/>
      <c r="D66" s="176" t="s">
        <v>117</v>
      </c>
      <c r="E66" s="177"/>
      <c r="F66" s="177"/>
      <c r="G66" s="177"/>
      <c r="H66" s="177"/>
      <c r="I66" s="177"/>
      <c r="J66" s="178">
        <f>J229</f>
        <v>0</v>
      </c>
      <c r="K66" s="175"/>
      <c r="L66" s="17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0"/>
      <c r="C67" s="125"/>
      <c r="D67" s="181" t="s">
        <v>450</v>
      </c>
      <c r="E67" s="182"/>
      <c r="F67" s="182"/>
      <c r="G67" s="182"/>
      <c r="H67" s="182"/>
      <c r="I67" s="182"/>
      <c r="J67" s="183">
        <f>J230</f>
        <v>0</v>
      </c>
      <c r="K67" s="125"/>
      <c r="L67" s="18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0"/>
      <c r="C68" s="125"/>
      <c r="D68" s="181" t="s">
        <v>451</v>
      </c>
      <c r="E68" s="182"/>
      <c r="F68" s="182"/>
      <c r="G68" s="182"/>
      <c r="H68" s="182"/>
      <c r="I68" s="182"/>
      <c r="J68" s="183">
        <f>J240</f>
        <v>0</v>
      </c>
      <c r="K68" s="125"/>
      <c r="L68" s="18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4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6.96" customHeight="1">
      <c r="A70" s="38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4" s="2" customFormat="1" ht="6.96" customHeight="1">
      <c r="A74" s="38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24.96" customHeight="1">
      <c r="A75" s="38"/>
      <c r="B75" s="39"/>
      <c r="C75" s="23" t="s">
        <v>119</v>
      </c>
      <c r="D75" s="40"/>
      <c r="E75" s="40"/>
      <c r="F75" s="40"/>
      <c r="G75" s="40"/>
      <c r="H75" s="40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16</v>
      </c>
      <c r="D77" s="40"/>
      <c r="E77" s="40"/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26.25" customHeight="1">
      <c r="A78" s="38"/>
      <c r="B78" s="39"/>
      <c r="C78" s="40"/>
      <c r="D78" s="40"/>
      <c r="E78" s="169" t="str">
        <f>E7</f>
        <v>Rekonstrukce č.p. 2983 U Synagogy - venkovní úpravy a IS SO02-SO04 rev1</v>
      </c>
      <c r="F78" s="32"/>
      <c r="G78" s="32"/>
      <c r="H78" s="32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101</v>
      </c>
      <c r="D79" s="40"/>
      <c r="E79" s="40"/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69" t="str">
        <f>E9</f>
        <v>02 - SO03 fontána</v>
      </c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21</v>
      </c>
      <c r="D82" s="40"/>
      <c r="E82" s="40"/>
      <c r="F82" s="27" t="str">
        <f>F12</f>
        <v>Č. Lípa</v>
      </c>
      <c r="G82" s="40"/>
      <c r="H82" s="40"/>
      <c r="I82" s="32" t="s">
        <v>23</v>
      </c>
      <c r="J82" s="72" t="str">
        <f>IF(J12="","",J12)</f>
        <v>18. 10. 2021</v>
      </c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25</v>
      </c>
      <c r="D84" s="40"/>
      <c r="E84" s="40"/>
      <c r="F84" s="27" t="str">
        <f>E15</f>
        <v>Město Č. Lípa</v>
      </c>
      <c r="G84" s="40"/>
      <c r="H84" s="40"/>
      <c r="I84" s="32" t="s">
        <v>31</v>
      </c>
      <c r="J84" s="36" t="str">
        <f>E21</f>
        <v xml:space="preserve"> </v>
      </c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5.15" customHeight="1">
      <c r="A85" s="38"/>
      <c r="B85" s="39"/>
      <c r="C85" s="32" t="s">
        <v>29</v>
      </c>
      <c r="D85" s="40"/>
      <c r="E85" s="40"/>
      <c r="F85" s="27" t="str">
        <f>IF(E18="","",E18)</f>
        <v>Vyplň údaj</v>
      </c>
      <c r="G85" s="40"/>
      <c r="H85" s="40"/>
      <c r="I85" s="32" t="s">
        <v>34</v>
      </c>
      <c r="J85" s="36" t="str">
        <f>E24</f>
        <v>J. Nešněra</v>
      </c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0.32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4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11" customFormat="1" ht="29.28" customHeight="1">
      <c r="A87" s="185"/>
      <c r="B87" s="186"/>
      <c r="C87" s="187" t="s">
        <v>120</v>
      </c>
      <c r="D87" s="188" t="s">
        <v>57</v>
      </c>
      <c r="E87" s="188" t="s">
        <v>53</v>
      </c>
      <c r="F87" s="188" t="s">
        <v>54</v>
      </c>
      <c r="G87" s="188" t="s">
        <v>121</v>
      </c>
      <c r="H87" s="188" t="s">
        <v>122</v>
      </c>
      <c r="I87" s="188" t="s">
        <v>123</v>
      </c>
      <c r="J87" s="188" t="s">
        <v>106</v>
      </c>
      <c r="K87" s="189" t="s">
        <v>124</v>
      </c>
      <c r="L87" s="190"/>
      <c r="M87" s="92" t="s">
        <v>19</v>
      </c>
      <c r="N87" s="93" t="s">
        <v>42</v>
      </c>
      <c r="O87" s="93" t="s">
        <v>125</v>
      </c>
      <c r="P87" s="93" t="s">
        <v>126</v>
      </c>
      <c r="Q87" s="93" t="s">
        <v>127</v>
      </c>
      <c r="R87" s="93" t="s">
        <v>128</v>
      </c>
      <c r="S87" s="93" t="s">
        <v>129</v>
      </c>
      <c r="T87" s="94" t="s">
        <v>130</v>
      </c>
      <c r="U87" s="185"/>
      <c r="V87" s="185"/>
      <c r="W87" s="185"/>
      <c r="X87" s="185"/>
      <c r="Y87" s="185"/>
      <c r="Z87" s="185"/>
      <c r="AA87" s="185"/>
      <c r="AB87" s="185"/>
      <c r="AC87" s="185"/>
      <c r="AD87" s="185"/>
      <c r="AE87" s="185"/>
    </row>
    <row r="88" s="2" customFormat="1" ht="22.8" customHeight="1">
      <c r="A88" s="38"/>
      <c r="B88" s="39"/>
      <c r="C88" s="99" t="s">
        <v>131</v>
      </c>
      <c r="D88" s="40"/>
      <c r="E88" s="40"/>
      <c r="F88" s="40"/>
      <c r="G88" s="40"/>
      <c r="H88" s="40"/>
      <c r="I88" s="40"/>
      <c r="J88" s="191">
        <f>BK88</f>
        <v>0</v>
      </c>
      <c r="K88" s="40"/>
      <c r="L88" s="44"/>
      <c r="M88" s="95"/>
      <c r="N88" s="192"/>
      <c r="O88" s="96"/>
      <c r="P88" s="193">
        <f>P89+P229</f>
        <v>0</v>
      </c>
      <c r="Q88" s="96"/>
      <c r="R88" s="193">
        <f>R89+R229</f>
        <v>178.51987484999995</v>
      </c>
      <c r="S88" s="96"/>
      <c r="T88" s="194">
        <f>T89+T229</f>
        <v>0.018874999999999999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71</v>
      </c>
      <c r="AU88" s="17" t="s">
        <v>107</v>
      </c>
      <c r="BK88" s="195">
        <f>BK89+BK229</f>
        <v>0</v>
      </c>
    </row>
    <row r="89" s="12" customFormat="1" ht="25.92" customHeight="1">
      <c r="A89" s="12"/>
      <c r="B89" s="196"/>
      <c r="C89" s="197"/>
      <c r="D89" s="198" t="s">
        <v>71</v>
      </c>
      <c r="E89" s="199" t="s">
        <v>132</v>
      </c>
      <c r="F89" s="199" t="s">
        <v>133</v>
      </c>
      <c r="G89" s="197"/>
      <c r="H89" s="197"/>
      <c r="I89" s="200"/>
      <c r="J89" s="201">
        <f>BK89</f>
        <v>0</v>
      </c>
      <c r="K89" s="197"/>
      <c r="L89" s="202"/>
      <c r="M89" s="203"/>
      <c r="N89" s="204"/>
      <c r="O89" s="204"/>
      <c r="P89" s="205">
        <f>P90+P107+P210+P217+P225</f>
        <v>0</v>
      </c>
      <c r="Q89" s="204"/>
      <c r="R89" s="205">
        <f>R90+R107+R210+R217+R225</f>
        <v>178.03411384999995</v>
      </c>
      <c r="S89" s="204"/>
      <c r="T89" s="206">
        <f>T90+T107+T210+T217+T225</f>
        <v>0.018874999999999999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7" t="s">
        <v>80</v>
      </c>
      <c r="AT89" s="208" t="s">
        <v>71</v>
      </c>
      <c r="AU89" s="208" t="s">
        <v>72</v>
      </c>
      <c r="AY89" s="207" t="s">
        <v>134</v>
      </c>
      <c r="BK89" s="209">
        <f>BK90+BK107+BK210+BK217+BK225</f>
        <v>0</v>
      </c>
    </row>
    <row r="90" s="12" customFormat="1" ht="22.8" customHeight="1">
      <c r="A90" s="12"/>
      <c r="B90" s="196"/>
      <c r="C90" s="197"/>
      <c r="D90" s="198" t="s">
        <v>71</v>
      </c>
      <c r="E90" s="210" t="s">
        <v>80</v>
      </c>
      <c r="F90" s="210" t="s">
        <v>135</v>
      </c>
      <c r="G90" s="197"/>
      <c r="H90" s="197"/>
      <c r="I90" s="200"/>
      <c r="J90" s="211">
        <f>BK90</f>
        <v>0</v>
      </c>
      <c r="K90" s="197"/>
      <c r="L90" s="202"/>
      <c r="M90" s="203"/>
      <c r="N90" s="204"/>
      <c r="O90" s="204"/>
      <c r="P90" s="205">
        <f>SUM(P91:P106)</f>
        <v>0</v>
      </c>
      <c r="Q90" s="204"/>
      <c r="R90" s="205">
        <f>SUM(R91:R106)</f>
        <v>0</v>
      </c>
      <c r="S90" s="204"/>
      <c r="T90" s="206">
        <f>SUM(T91:T106)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7" t="s">
        <v>80</v>
      </c>
      <c r="AT90" s="208" t="s">
        <v>71</v>
      </c>
      <c r="AU90" s="208" t="s">
        <v>80</v>
      </c>
      <c r="AY90" s="207" t="s">
        <v>134</v>
      </c>
      <c r="BK90" s="209">
        <f>SUM(BK91:BK106)</f>
        <v>0</v>
      </c>
    </row>
    <row r="91" s="2" customFormat="1" ht="33" customHeight="1">
      <c r="A91" s="38"/>
      <c r="B91" s="39"/>
      <c r="C91" s="212" t="s">
        <v>80</v>
      </c>
      <c r="D91" s="212" t="s">
        <v>136</v>
      </c>
      <c r="E91" s="213" t="s">
        <v>147</v>
      </c>
      <c r="F91" s="214" t="s">
        <v>148</v>
      </c>
      <c r="G91" s="215" t="s">
        <v>149</v>
      </c>
      <c r="H91" s="216">
        <v>174.14400000000001</v>
      </c>
      <c r="I91" s="217"/>
      <c r="J91" s="218">
        <f>ROUND(I91*H91,2)</f>
        <v>0</v>
      </c>
      <c r="K91" s="214" t="s">
        <v>150</v>
      </c>
      <c r="L91" s="44"/>
      <c r="M91" s="219" t="s">
        <v>19</v>
      </c>
      <c r="N91" s="220" t="s">
        <v>43</v>
      </c>
      <c r="O91" s="84"/>
      <c r="P91" s="221">
        <f>O91*H91</f>
        <v>0</v>
      </c>
      <c r="Q91" s="221">
        <v>0</v>
      </c>
      <c r="R91" s="221">
        <f>Q91*H91</f>
        <v>0</v>
      </c>
      <c r="S91" s="221">
        <v>0</v>
      </c>
      <c r="T91" s="222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23" t="s">
        <v>141</v>
      </c>
      <c r="AT91" s="223" t="s">
        <v>136</v>
      </c>
      <c r="AU91" s="223" t="s">
        <v>82</v>
      </c>
      <c r="AY91" s="17" t="s">
        <v>134</v>
      </c>
      <c r="BE91" s="224">
        <f>IF(N91="základní",J91,0)</f>
        <v>0</v>
      </c>
      <c r="BF91" s="224">
        <f>IF(N91="snížená",J91,0)</f>
        <v>0</v>
      </c>
      <c r="BG91" s="224">
        <f>IF(N91="zákl. přenesená",J91,0)</f>
        <v>0</v>
      </c>
      <c r="BH91" s="224">
        <f>IF(N91="sníž. přenesená",J91,0)</f>
        <v>0</v>
      </c>
      <c r="BI91" s="224">
        <f>IF(N91="nulová",J91,0)</f>
        <v>0</v>
      </c>
      <c r="BJ91" s="17" t="s">
        <v>80</v>
      </c>
      <c r="BK91" s="224">
        <f>ROUND(I91*H91,2)</f>
        <v>0</v>
      </c>
      <c r="BL91" s="17" t="s">
        <v>141</v>
      </c>
      <c r="BM91" s="223" t="s">
        <v>452</v>
      </c>
    </row>
    <row r="92" s="2" customFormat="1">
      <c r="A92" s="38"/>
      <c r="B92" s="39"/>
      <c r="C92" s="40"/>
      <c r="D92" s="225" t="s">
        <v>143</v>
      </c>
      <c r="E92" s="40"/>
      <c r="F92" s="226" t="s">
        <v>152</v>
      </c>
      <c r="G92" s="40"/>
      <c r="H92" s="40"/>
      <c r="I92" s="227"/>
      <c r="J92" s="40"/>
      <c r="K92" s="40"/>
      <c r="L92" s="44"/>
      <c r="M92" s="228"/>
      <c r="N92" s="229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143</v>
      </c>
      <c r="AU92" s="17" t="s">
        <v>82</v>
      </c>
    </row>
    <row r="93" s="2" customFormat="1">
      <c r="A93" s="38"/>
      <c r="B93" s="39"/>
      <c r="C93" s="40"/>
      <c r="D93" s="230" t="s">
        <v>145</v>
      </c>
      <c r="E93" s="40"/>
      <c r="F93" s="231" t="s">
        <v>153</v>
      </c>
      <c r="G93" s="40"/>
      <c r="H93" s="40"/>
      <c r="I93" s="227"/>
      <c r="J93" s="40"/>
      <c r="K93" s="40"/>
      <c r="L93" s="44"/>
      <c r="M93" s="228"/>
      <c r="N93" s="229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145</v>
      </c>
      <c r="AU93" s="17" t="s">
        <v>82</v>
      </c>
    </row>
    <row r="94" s="13" customFormat="1">
      <c r="A94" s="13"/>
      <c r="B94" s="232"/>
      <c r="C94" s="233"/>
      <c r="D94" s="225" t="s">
        <v>154</v>
      </c>
      <c r="E94" s="234" t="s">
        <v>19</v>
      </c>
      <c r="F94" s="235" t="s">
        <v>453</v>
      </c>
      <c r="G94" s="233"/>
      <c r="H94" s="236">
        <v>35.100000000000001</v>
      </c>
      <c r="I94" s="237"/>
      <c r="J94" s="233"/>
      <c r="K94" s="233"/>
      <c r="L94" s="238"/>
      <c r="M94" s="239"/>
      <c r="N94" s="240"/>
      <c r="O94" s="240"/>
      <c r="P94" s="240"/>
      <c r="Q94" s="240"/>
      <c r="R94" s="240"/>
      <c r="S94" s="240"/>
      <c r="T94" s="241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2" t="s">
        <v>154</v>
      </c>
      <c r="AU94" s="242" t="s">
        <v>82</v>
      </c>
      <c r="AV94" s="13" t="s">
        <v>82</v>
      </c>
      <c r="AW94" s="13" t="s">
        <v>33</v>
      </c>
      <c r="AX94" s="13" t="s">
        <v>72</v>
      </c>
      <c r="AY94" s="242" t="s">
        <v>134</v>
      </c>
    </row>
    <row r="95" s="13" customFormat="1">
      <c r="A95" s="13"/>
      <c r="B95" s="232"/>
      <c r="C95" s="233"/>
      <c r="D95" s="225" t="s">
        <v>154</v>
      </c>
      <c r="E95" s="234" t="s">
        <v>19</v>
      </c>
      <c r="F95" s="235" t="s">
        <v>454</v>
      </c>
      <c r="G95" s="233"/>
      <c r="H95" s="236">
        <v>95.849999999999994</v>
      </c>
      <c r="I95" s="237"/>
      <c r="J95" s="233"/>
      <c r="K95" s="233"/>
      <c r="L95" s="238"/>
      <c r="M95" s="239"/>
      <c r="N95" s="240"/>
      <c r="O95" s="240"/>
      <c r="P95" s="240"/>
      <c r="Q95" s="240"/>
      <c r="R95" s="240"/>
      <c r="S95" s="240"/>
      <c r="T95" s="241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2" t="s">
        <v>154</v>
      </c>
      <c r="AU95" s="242" t="s">
        <v>82</v>
      </c>
      <c r="AV95" s="13" t="s">
        <v>82</v>
      </c>
      <c r="AW95" s="13" t="s">
        <v>33</v>
      </c>
      <c r="AX95" s="13" t="s">
        <v>72</v>
      </c>
      <c r="AY95" s="242" t="s">
        <v>134</v>
      </c>
    </row>
    <row r="96" s="13" customFormat="1">
      <c r="A96" s="13"/>
      <c r="B96" s="232"/>
      <c r="C96" s="233"/>
      <c r="D96" s="225" t="s">
        <v>154</v>
      </c>
      <c r="E96" s="234" t="s">
        <v>19</v>
      </c>
      <c r="F96" s="235" t="s">
        <v>455</v>
      </c>
      <c r="G96" s="233"/>
      <c r="H96" s="236">
        <v>42.329999999999998</v>
      </c>
      <c r="I96" s="237"/>
      <c r="J96" s="233"/>
      <c r="K96" s="233"/>
      <c r="L96" s="238"/>
      <c r="M96" s="239"/>
      <c r="N96" s="240"/>
      <c r="O96" s="240"/>
      <c r="P96" s="240"/>
      <c r="Q96" s="240"/>
      <c r="R96" s="240"/>
      <c r="S96" s="240"/>
      <c r="T96" s="241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2" t="s">
        <v>154</v>
      </c>
      <c r="AU96" s="242" t="s">
        <v>82</v>
      </c>
      <c r="AV96" s="13" t="s">
        <v>82</v>
      </c>
      <c r="AW96" s="13" t="s">
        <v>33</v>
      </c>
      <c r="AX96" s="13" t="s">
        <v>72</v>
      </c>
      <c r="AY96" s="242" t="s">
        <v>134</v>
      </c>
    </row>
    <row r="97" s="13" customFormat="1">
      <c r="A97" s="13"/>
      <c r="B97" s="232"/>
      <c r="C97" s="233"/>
      <c r="D97" s="225" t="s">
        <v>154</v>
      </c>
      <c r="E97" s="234" t="s">
        <v>19</v>
      </c>
      <c r="F97" s="235" t="s">
        <v>456</v>
      </c>
      <c r="G97" s="233"/>
      <c r="H97" s="236">
        <v>0.86399999999999999</v>
      </c>
      <c r="I97" s="237"/>
      <c r="J97" s="233"/>
      <c r="K97" s="233"/>
      <c r="L97" s="238"/>
      <c r="M97" s="239"/>
      <c r="N97" s="240"/>
      <c r="O97" s="240"/>
      <c r="P97" s="240"/>
      <c r="Q97" s="240"/>
      <c r="R97" s="240"/>
      <c r="S97" s="240"/>
      <c r="T97" s="241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2" t="s">
        <v>154</v>
      </c>
      <c r="AU97" s="242" t="s">
        <v>82</v>
      </c>
      <c r="AV97" s="13" t="s">
        <v>82</v>
      </c>
      <c r="AW97" s="13" t="s">
        <v>33</v>
      </c>
      <c r="AX97" s="13" t="s">
        <v>72</v>
      </c>
      <c r="AY97" s="242" t="s">
        <v>134</v>
      </c>
    </row>
    <row r="98" s="14" customFormat="1">
      <c r="A98" s="14"/>
      <c r="B98" s="243"/>
      <c r="C98" s="244"/>
      <c r="D98" s="225" t="s">
        <v>154</v>
      </c>
      <c r="E98" s="245" t="s">
        <v>19</v>
      </c>
      <c r="F98" s="246" t="s">
        <v>156</v>
      </c>
      <c r="G98" s="244"/>
      <c r="H98" s="247">
        <v>174.14399999999998</v>
      </c>
      <c r="I98" s="248"/>
      <c r="J98" s="244"/>
      <c r="K98" s="244"/>
      <c r="L98" s="249"/>
      <c r="M98" s="250"/>
      <c r="N98" s="251"/>
      <c r="O98" s="251"/>
      <c r="P98" s="251"/>
      <c r="Q98" s="251"/>
      <c r="R98" s="251"/>
      <c r="S98" s="251"/>
      <c r="T98" s="252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3" t="s">
        <v>154</v>
      </c>
      <c r="AU98" s="253" t="s">
        <v>82</v>
      </c>
      <c r="AV98" s="14" t="s">
        <v>141</v>
      </c>
      <c r="AW98" s="14" t="s">
        <v>33</v>
      </c>
      <c r="AX98" s="14" t="s">
        <v>80</v>
      </c>
      <c r="AY98" s="253" t="s">
        <v>134</v>
      </c>
    </row>
    <row r="99" s="2" customFormat="1" ht="16.5" customHeight="1">
      <c r="A99" s="38"/>
      <c r="B99" s="39"/>
      <c r="C99" s="212" t="s">
        <v>82</v>
      </c>
      <c r="D99" s="212" t="s">
        <v>136</v>
      </c>
      <c r="E99" s="213" t="s">
        <v>178</v>
      </c>
      <c r="F99" s="214" t="s">
        <v>19</v>
      </c>
      <c r="G99" s="215" t="s">
        <v>149</v>
      </c>
      <c r="H99" s="216">
        <v>106.294</v>
      </c>
      <c r="I99" s="217"/>
      <c r="J99" s="218">
        <f>ROUND(I99*H99,2)</f>
        <v>0</v>
      </c>
      <c r="K99" s="214" t="s">
        <v>19</v>
      </c>
      <c r="L99" s="44"/>
      <c r="M99" s="219" t="s">
        <v>19</v>
      </c>
      <c r="N99" s="220" t="s">
        <v>43</v>
      </c>
      <c r="O99" s="84"/>
      <c r="P99" s="221">
        <f>O99*H99</f>
        <v>0</v>
      </c>
      <c r="Q99" s="221">
        <v>0</v>
      </c>
      <c r="R99" s="221">
        <f>Q99*H99</f>
        <v>0</v>
      </c>
      <c r="S99" s="221">
        <v>0</v>
      </c>
      <c r="T99" s="222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23" t="s">
        <v>141</v>
      </c>
      <c r="AT99" s="223" t="s">
        <v>136</v>
      </c>
      <c r="AU99" s="223" t="s">
        <v>82</v>
      </c>
      <c r="AY99" s="17" t="s">
        <v>134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17" t="s">
        <v>80</v>
      </c>
      <c r="BK99" s="224">
        <f>ROUND(I99*H99,2)</f>
        <v>0</v>
      </c>
      <c r="BL99" s="17" t="s">
        <v>141</v>
      </c>
      <c r="BM99" s="223" t="s">
        <v>457</v>
      </c>
    </row>
    <row r="100" s="2" customFormat="1">
      <c r="A100" s="38"/>
      <c r="B100" s="39"/>
      <c r="C100" s="40"/>
      <c r="D100" s="225" t="s">
        <v>143</v>
      </c>
      <c r="E100" s="40"/>
      <c r="F100" s="226" t="s">
        <v>180</v>
      </c>
      <c r="G100" s="40"/>
      <c r="H100" s="40"/>
      <c r="I100" s="227"/>
      <c r="J100" s="40"/>
      <c r="K100" s="40"/>
      <c r="L100" s="44"/>
      <c r="M100" s="228"/>
      <c r="N100" s="229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143</v>
      </c>
      <c r="AU100" s="17" t="s">
        <v>82</v>
      </c>
    </row>
    <row r="101" s="2" customFormat="1" ht="24.15" customHeight="1">
      <c r="A101" s="38"/>
      <c r="B101" s="39"/>
      <c r="C101" s="212" t="s">
        <v>157</v>
      </c>
      <c r="D101" s="212" t="s">
        <v>136</v>
      </c>
      <c r="E101" s="213" t="s">
        <v>182</v>
      </c>
      <c r="F101" s="214" t="s">
        <v>183</v>
      </c>
      <c r="G101" s="215" t="s">
        <v>149</v>
      </c>
      <c r="H101" s="216">
        <v>67.849999999999994</v>
      </c>
      <c r="I101" s="217"/>
      <c r="J101" s="218">
        <f>ROUND(I101*H101,2)</f>
        <v>0</v>
      </c>
      <c r="K101" s="214" t="s">
        <v>150</v>
      </c>
      <c r="L101" s="44"/>
      <c r="M101" s="219" t="s">
        <v>19</v>
      </c>
      <c r="N101" s="220" t="s">
        <v>43</v>
      </c>
      <c r="O101" s="84"/>
      <c r="P101" s="221">
        <f>O101*H101</f>
        <v>0</v>
      </c>
      <c r="Q101" s="221">
        <v>0</v>
      </c>
      <c r="R101" s="221">
        <f>Q101*H101</f>
        <v>0</v>
      </c>
      <c r="S101" s="221">
        <v>0</v>
      </c>
      <c r="T101" s="222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23" t="s">
        <v>141</v>
      </c>
      <c r="AT101" s="223" t="s">
        <v>136</v>
      </c>
      <c r="AU101" s="223" t="s">
        <v>82</v>
      </c>
      <c r="AY101" s="17" t="s">
        <v>134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17" t="s">
        <v>80</v>
      </c>
      <c r="BK101" s="224">
        <f>ROUND(I101*H101,2)</f>
        <v>0</v>
      </c>
      <c r="BL101" s="17" t="s">
        <v>141</v>
      </c>
      <c r="BM101" s="223" t="s">
        <v>458</v>
      </c>
    </row>
    <row r="102" s="2" customFormat="1">
      <c r="A102" s="38"/>
      <c r="B102" s="39"/>
      <c r="C102" s="40"/>
      <c r="D102" s="225" t="s">
        <v>143</v>
      </c>
      <c r="E102" s="40"/>
      <c r="F102" s="226" t="s">
        <v>185</v>
      </c>
      <c r="G102" s="40"/>
      <c r="H102" s="40"/>
      <c r="I102" s="227"/>
      <c r="J102" s="40"/>
      <c r="K102" s="40"/>
      <c r="L102" s="44"/>
      <c r="M102" s="228"/>
      <c r="N102" s="229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143</v>
      </c>
      <c r="AU102" s="17" t="s">
        <v>82</v>
      </c>
    </row>
    <row r="103" s="2" customFormat="1">
      <c r="A103" s="38"/>
      <c r="B103" s="39"/>
      <c r="C103" s="40"/>
      <c r="D103" s="230" t="s">
        <v>145</v>
      </c>
      <c r="E103" s="40"/>
      <c r="F103" s="231" t="s">
        <v>459</v>
      </c>
      <c r="G103" s="40"/>
      <c r="H103" s="40"/>
      <c r="I103" s="227"/>
      <c r="J103" s="40"/>
      <c r="K103" s="40"/>
      <c r="L103" s="44"/>
      <c r="M103" s="228"/>
      <c r="N103" s="229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145</v>
      </c>
      <c r="AU103" s="17" t="s">
        <v>82</v>
      </c>
    </row>
    <row r="104" s="13" customFormat="1">
      <c r="A104" s="13"/>
      <c r="B104" s="232"/>
      <c r="C104" s="233"/>
      <c r="D104" s="225" t="s">
        <v>154</v>
      </c>
      <c r="E104" s="234" t="s">
        <v>19</v>
      </c>
      <c r="F104" s="235" t="s">
        <v>454</v>
      </c>
      <c r="G104" s="233"/>
      <c r="H104" s="236">
        <v>95.849999999999994</v>
      </c>
      <c r="I104" s="237"/>
      <c r="J104" s="233"/>
      <c r="K104" s="233"/>
      <c r="L104" s="238"/>
      <c r="M104" s="239"/>
      <c r="N104" s="240"/>
      <c r="O104" s="240"/>
      <c r="P104" s="240"/>
      <c r="Q104" s="240"/>
      <c r="R104" s="240"/>
      <c r="S104" s="240"/>
      <c r="T104" s="24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2" t="s">
        <v>154</v>
      </c>
      <c r="AU104" s="242" t="s">
        <v>82</v>
      </c>
      <c r="AV104" s="13" t="s">
        <v>82</v>
      </c>
      <c r="AW104" s="13" t="s">
        <v>33</v>
      </c>
      <c r="AX104" s="13" t="s">
        <v>72</v>
      </c>
      <c r="AY104" s="242" t="s">
        <v>134</v>
      </c>
    </row>
    <row r="105" s="13" customFormat="1">
      <c r="A105" s="13"/>
      <c r="B105" s="232"/>
      <c r="C105" s="233"/>
      <c r="D105" s="225" t="s">
        <v>154</v>
      </c>
      <c r="E105" s="234" t="s">
        <v>19</v>
      </c>
      <c r="F105" s="235" t="s">
        <v>460</v>
      </c>
      <c r="G105" s="233"/>
      <c r="H105" s="236">
        <v>-28</v>
      </c>
      <c r="I105" s="237"/>
      <c r="J105" s="233"/>
      <c r="K105" s="233"/>
      <c r="L105" s="238"/>
      <c r="M105" s="239"/>
      <c r="N105" s="240"/>
      <c r="O105" s="240"/>
      <c r="P105" s="240"/>
      <c r="Q105" s="240"/>
      <c r="R105" s="240"/>
      <c r="S105" s="240"/>
      <c r="T105" s="241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2" t="s">
        <v>154</v>
      </c>
      <c r="AU105" s="242" t="s">
        <v>82</v>
      </c>
      <c r="AV105" s="13" t="s">
        <v>82</v>
      </c>
      <c r="AW105" s="13" t="s">
        <v>33</v>
      </c>
      <c r="AX105" s="13" t="s">
        <v>72</v>
      </c>
      <c r="AY105" s="242" t="s">
        <v>134</v>
      </c>
    </row>
    <row r="106" s="14" customFormat="1">
      <c r="A106" s="14"/>
      <c r="B106" s="243"/>
      <c r="C106" s="244"/>
      <c r="D106" s="225" t="s">
        <v>154</v>
      </c>
      <c r="E106" s="245" t="s">
        <v>19</v>
      </c>
      <c r="F106" s="246" t="s">
        <v>156</v>
      </c>
      <c r="G106" s="244"/>
      <c r="H106" s="247">
        <v>67.849999999999994</v>
      </c>
      <c r="I106" s="248"/>
      <c r="J106" s="244"/>
      <c r="K106" s="244"/>
      <c r="L106" s="249"/>
      <c r="M106" s="250"/>
      <c r="N106" s="251"/>
      <c r="O106" s="251"/>
      <c r="P106" s="251"/>
      <c r="Q106" s="251"/>
      <c r="R106" s="251"/>
      <c r="S106" s="251"/>
      <c r="T106" s="252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3" t="s">
        <v>154</v>
      </c>
      <c r="AU106" s="253" t="s">
        <v>82</v>
      </c>
      <c r="AV106" s="14" t="s">
        <v>141</v>
      </c>
      <c r="AW106" s="14" t="s">
        <v>33</v>
      </c>
      <c r="AX106" s="14" t="s">
        <v>80</v>
      </c>
      <c r="AY106" s="253" t="s">
        <v>134</v>
      </c>
    </row>
    <row r="107" s="12" customFormat="1" ht="22.8" customHeight="1">
      <c r="A107" s="12"/>
      <c r="B107" s="196"/>
      <c r="C107" s="197"/>
      <c r="D107" s="198" t="s">
        <v>71</v>
      </c>
      <c r="E107" s="210" t="s">
        <v>82</v>
      </c>
      <c r="F107" s="210" t="s">
        <v>461</v>
      </c>
      <c r="G107" s="197"/>
      <c r="H107" s="197"/>
      <c r="I107" s="200"/>
      <c r="J107" s="211">
        <f>BK107</f>
        <v>0</v>
      </c>
      <c r="K107" s="197"/>
      <c r="L107" s="202"/>
      <c r="M107" s="203"/>
      <c r="N107" s="204"/>
      <c r="O107" s="204"/>
      <c r="P107" s="205">
        <f>SUM(P108:P209)</f>
        <v>0</v>
      </c>
      <c r="Q107" s="204"/>
      <c r="R107" s="205">
        <f>SUM(R108:R209)</f>
        <v>169.19834984999997</v>
      </c>
      <c r="S107" s="204"/>
      <c r="T107" s="206">
        <f>SUM(T108:T209)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7" t="s">
        <v>80</v>
      </c>
      <c r="AT107" s="208" t="s">
        <v>71</v>
      </c>
      <c r="AU107" s="208" t="s">
        <v>80</v>
      </c>
      <c r="AY107" s="207" t="s">
        <v>134</v>
      </c>
      <c r="BK107" s="209">
        <f>SUM(BK108:BK209)</f>
        <v>0</v>
      </c>
    </row>
    <row r="108" s="2" customFormat="1" ht="24.15" customHeight="1">
      <c r="A108" s="38"/>
      <c r="B108" s="39"/>
      <c r="C108" s="212" t="s">
        <v>141</v>
      </c>
      <c r="D108" s="212" t="s">
        <v>136</v>
      </c>
      <c r="E108" s="213" t="s">
        <v>462</v>
      </c>
      <c r="F108" s="214" t="s">
        <v>463</v>
      </c>
      <c r="G108" s="215" t="s">
        <v>241</v>
      </c>
      <c r="H108" s="216">
        <v>21</v>
      </c>
      <c r="I108" s="217"/>
      <c r="J108" s="218">
        <f>ROUND(I108*H108,2)</f>
        <v>0</v>
      </c>
      <c r="K108" s="214" t="s">
        <v>150</v>
      </c>
      <c r="L108" s="44"/>
      <c r="M108" s="219" t="s">
        <v>19</v>
      </c>
      <c r="N108" s="220" t="s">
        <v>43</v>
      </c>
      <c r="O108" s="84"/>
      <c r="P108" s="221">
        <f>O108*H108</f>
        <v>0</v>
      </c>
      <c r="Q108" s="221">
        <v>0.00048999999999999998</v>
      </c>
      <c r="R108" s="221">
        <f>Q108*H108</f>
        <v>0.010290000000000001</v>
      </c>
      <c r="S108" s="221">
        <v>0</v>
      </c>
      <c r="T108" s="222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23" t="s">
        <v>141</v>
      </c>
      <c r="AT108" s="223" t="s">
        <v>136</v>
      </c>
      <c r="AU108" s="223" t="s">
        <v>82</v>
      </c>
      <c r="AY108" s="17" t="s">
        <v>134</v>
      </c>
      <c r="BE108" s="224">
        <f>IF(N108="základní",J108,0)</f>
        <v>0</v>
      </c>
      <c r="BF108" s="224">
        <f>IF(N108="snížená",J108,0)</f>
        <v>0</v>
      </c>
      <c r="BG108" s="224">
        <f>IF(N108="zákl. přenesená",J108,0)</f>
        <v>0</v>
      </c>
      <c r="BH108" s="224">
        <f>IF(N108="sníž. přenesená",J108,0)</f>
        <v>0</v>
      </c>
      <c r="BI108" s="224">
        <f>IF(N108="nulová",J108,0)</f>
        <v>0</v>
      </c>
      <c r="BJ108" s="17" t="s">
        <v>80</v>
      </c>
      <c r="BK108" s="224">
        <f>ROUND(I108*H108,2)</f>
        <v>0</v>
      </c>
      <c r="BL108" s="17" t="s">
        <v>141</v>
      </c>
      <c r="BM108" s="223" t="s">
        <v>464</v>
      </c>
    </row>
    <row r="109" s="2" customFormat="1">
      <c r="A109" s="38"/>
      <c r="B109" s="39"/>
      <c r="C109" s="40"/>
      <c r="D109" s="225" t="s">
        <v>143</v>
      </c>
      <c r="E109" s="40"/>
      <c r="F109" s="226" t="s">
        <v>465</v>
      </c>
      <c r="G109" s="40"/>
      <c r="H109" s="40"/>
      <c r="I109" s="227"/>
      <c r="J109" s="40"/>
      <c r="K109" s="40"/>
      <c r="L109" s="44"/>
      <c r="M109" s="228"/>
      <c r="N109" s="229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143</v>
      </c>
      <c r="AU109" s="17" t="s">
        <v>82</v>
      </c>
    </row>
    <row r="110" s="2" customFormat="1">
      <c r="A110" s="38"/>
      <c r="B110" s="39"/>
      <c r="C110" s="40"/>
      <c r="D110" s="230" t="s">
        <v>145</v>
      </c>
      <c r="E110" s="40"/>
      <c r="F110" s="231" t="s">
        <v>466</v>
      </c>
      <c r="G110" s="40"/>
      <c r="H110" s="40"/>
      <c r="I110" s="227"/>
      <c r="J110" s="40"/>
      <c r="K110" s="40"/>
      <c r="L110" s="44"/>
      <c r="M110" s="228"/>
      <c r="N110" s="229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145</v>
      </c>
      <c r="AU110" s="17" t="s">
        <v>82</v>
      </c>
    </row>
    <row r="111" s="13" customFormat="1">
      <c r="A111" s="13"/>
      <c r="B111" s="232"/>
      <c r="C111" s="233"/>
      <c r="D111" s="225" t="s">
        <v>154</v>
      </c>
      <c r="E111" s="234" t="s">
        <v>19</v>
      </c>
      <c r="F111" s="235" t="s">
        <v>467</v>
      </c>
      <c r="G111" s="233"/>
      <c r="H111" s="236">
        <v>21</v>
      </c>
      <c r="I111" s="237"/>
      <c r="J111" s="233"/>
      <c r="K111" s="233"/>
      <c r="L111" s="238"/>
      <c r="M111" s="239"/>
      <c r="N111" s="240"/>
      <c r="O111" s="240"/>
      <c r="P111" s="240"/>
      <c r="Q111" s="240"/>
      <c r="R111" s="240"/>
      <c r="S111" s="240"/>
      <c r="T111" s="241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2" t="s">
        <v>154</v>
      </c>
      <c r="AU111" s="242" t="s">
        <v>82</v>
      </c>
      <c r="AV111" s="13" t="s">
        <v>82</v>
      </c>
      <c r="AW111" s="13" t="s">
        <v>33</v>
      </c>
      <c r="AX111" s="13" t="s">
        <v>80</v>
      </c>
      <c r="AY111" s="242" t="s">
        <v>134</v>
      </c>
    </row>
    <row r="112" s="2" customFormat="1" ht="16.5" customHeight="1">
      <c r="A112" s="38"/>
      <c r="B112" s="39"/>
      <c r="C112" s="212" t="s">
        <v>171</v>
      </c>
      <c r="D112" s="212" t="s">
        <v>136</v>
      </c>
      <c r="E112" s="213" t="s">
        <v>468</v>
      </c>
      <c r="F112" s="214" t="s">
        <v>469</v>
      </c>
      <c r="G112" s="215" t="s">
        <v>353</v>
      </c>
      <c r="H112" s="216">
        <v>1</v>
      </c>
      <c r="I112" s="217"/>
      <c r="J112" s="218">
        <f>ROUND(I112*H112,2)</f>
        <v>0</v>
      </c>
      <c r="K112" s="214" t="s">
        <v>19</v>
      </c>
      <c r="L112" s="44"/>
      <c r="M112" s="219" t="s">
        <v>19</v>
      </c>
      <c r="N112" s="220" t="s">
        <v>43</v>
      </c>
      <c r="O112" s="84"/>
      <c r="P112" s="221">
        <f>O112*H112</f>
        <v>0</v>
      </c>
      <c r="Q112" s="221">
        <v>0</v>
      </c>
      <c r="R112" s="221">
        <f>Q112*H112</f>
        <v>0</v>
      </c>
      <c r="S112" s="221">
        <v>0</v>
      </c>
      <c r="T112" s="222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23" t="s">
        <v>141</v>
      </c>
      <c r="AT112" s="223" t="s">
        <v>136</v>
      </c>
      <c r="AU112" s="223" t="s">
        <v>82</v>
      </c>
      <c r="AY112" s="17" t="s">
        <v>134</v>
      </c>
      <c r="BE112" s="224">
        <f>IF(N112="základní",J112,0)</f>
        <v>0</v>
      </c>
      <c r="BF112" s="224">
        <f>IF(N112="snížená",J112,0)</f>
        <v>0</v>
      </c>
      <c r="BG112" s="224">
        <f>IF(N112="zákl. přenesená",J112,0)</f>
        <v>0</v>
      </c>
      <c r="BH112" s="224">
        <f>IF(N112="sníž. přenesená",J112,0)</f>
        <v>0</v>
      </c>
      <c r="BI112" s="224">
        <f>IF(N112="nulová",J112,0)</f>
        <v>0</v>
      </c>
      <c r="BJ112" s="17" t="s">
        <v>80</v>
      </c>
      <c r="BK112" s="224">
        <f>ROUND(I112*H112,2)</f>
        <v>0</v>
      </c>
      <c r="BL112" s="17" t="s">
        <v>141</v>
      </c>
      <c r="BM112" s="223" t="s">
        <v>470</v>
      </c>
    </row>
    <row r="113" s="2" customFormat="1">
      <c r="A113" s="38"/>
      <c r="B113" s="39"/>
      <c r="C113" s="40"/>
      <c r="D113" s="225" t="s">
        <v>143</v>
      </c>
      <c r="E113" s="40"/>
      <c r="F113" s="226" t="s">
        <v>469</v>
      </c>
      <c r="G113" s="40"/>
      <c r="H113" s="40"/>
      <c r="I113" s="227"/>
      <c r="J113" s="40"/>
      <c r="K113" s="40"/>
      <c r="L113" s="44"/>
      <c r="M113" s="228"/>
      <c r="N113" s="229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143</v>
      </c>
      <c r="AU113" s="17" t="s">
        <v>82</v>
      </c>
    </row>
    <row r="114" s="2" customFormat="1" ht="33" customHeight="1">
      <c r="A114" s="38"/>
      <c r="B114" s="39"/>
      <c r="C114" s="212" t="s">
        <v>177</v>
      </c>
      <c r="D114" s="212" t="s">
        <v>136</v>
      </c>
      <c r="E114" s="213" t="s">
        <v>471</v>
      </c>
      <c r="F114" s="214" t="s">
        <v>472</v>
      </c>
      <c r="G114" s="215" t="s">
        <v>241</v>
      </c>
      <c r="H114" s="216">
        <v>24</v>
      </c>
      <c r="I114" s="217"/>
      <c r="J114" s="218">
        <f>ROUND(I114*H114,2)</f>
        <v>0</v>
      </c>
      <c r="K114" s="214" t="s">
        <v>150</v>
      </c>
      <c r="L114" s="44"/>
      <c r="M114" s="219" t="s">
        <v>19</v>
      </c>
      <c r="N114" s="220" t="s">
        <v>43</v>
      </c>
      <c r="O114" s="84"/>
      <c r="P114" s="221">
        <f>O114*H114</f>
        <v>0</v>
      </c>
      <c r="Q114" s="221">
        <v>0.00044000000000000002</v>
      </c>
      <c r="R114" s="221">
        <f>Q114*H114</f>
        <v>0.01056</v>
      </c>
      <c r="S114" s="221">
        <v>0</v>
      </c>
      <c r="T114" s="222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23" t="s">
        <v>141</v>
      </c>
      <c r="AT114" s="223" t="s">
        <v>136</v>
      </c>
      <c r="AU114" s="223" t="s">
        <v>82</v>
      </c>
      <c r="AY114" s="17" t="s">
        <v>134</v>
      </c>
      <c r="BE114" s="224">
        <f>IF(N114="základní",J114,0)</f>
        <v>0</v>
      </c>
      <c r="BF114" s="224">
        <f>IF(N114="snížená",J114,0)</f>
        <v>0</v>
      </c>
      <c r="BG114" s="224">
        <f>IF(N114="zákl. přenesená",J114,0)</f>
        <v>0</v>
      </c>
      <c r="BH114" s="224">
        <f>IF(N114="sníž. přenesená",J114,0)</f>
        <v>0</v>
      </c>
      <c r="BI114" s="224">
        <f>IF(N114="nulová",J114,0)</f>
        <v>0</v>
      </c>
      <c r="BJ114" s="17" t="s">
        <v>80</v>
      </c>
      <c r="BK114" s="224">
        <f>ROUND(I114*H114,2)</f>
        <v>0</v>
      </c>
      <c r="BL114" s="17" t="s">
        <v>141</v>
      </c>
      <c r="BM114" s="223" t="s">
        <v>473</v>
      </c>
    </row>
    <row r="115" s="2" customFormat="1">
      <c r="A115" s="38"/>
      <c r="B115" s="39"/>
      <c r="C115" s="40"/>
      <c r="D115" s="225" t="s">
        <v>143</v>
      </c>
      <c r="E115" s="40"/>
      <c r="F115" s="226" t="s">
        <v>474</v>
      </c>
      <c r="G115" s="40"/>
      <c r="H115" s="40"/>
      <c r="I115" s="227"/>
      <c r="J115" s="40"/>
      <c r="K115" s="40"/>
      <c r="L115" s="44"/>
      <c r="M115" s="228"/>
      <c r="N115" s="229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143</v>
      </c>
      <c r="AU115" s="17" t="s">
        <v>82</v>
      </c>
    </row>
    <row r="116" s="2" customFormat="1">
      <c r="A116" s="38"/>
      <c r="B116" s="39"/>
      <c r="C116" s="40"/>
      <c r="D116" s="230" t="s">
        <v>145</v>
      </c>
      <c r="E116" s="40"/>
      <c r="F116" s="231" t="s">
        <v>475</v>
      </c>
      <c r="G116" s="40"/>
      <c r="H116" s="40"/>
      <c r="I116" s="227"/>
      <c r="J116" s="40"/>
      <c r="K116" s="40"/>
      <c r="L116" s="44"/>
      <c r="M116" s="228"/>
      <c r="N116" s="229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145</v>
      </c>
      <c r="AU116" s="17" t="s">
        <v>82</v>
      </c>
    </row>
    <row r="117" s="13" customFormat="1">
      <c r="A117" s="13"/>
      <c r="B117" s="232"/>
      <c r="C117" s="233"/>
      <c r="D117" s="225" t="s">
        <v>154</v>
      </c>
      <c r="E117" s="234" t="s">
        <v>19</v>
      </c>
      <c r="F117" s="235" t="s">
        <v>476</v>
      </c>
      <c r="G117" s="233"/>
      <c r="H117" s="236">
        <v>24</v>
      </c>
      <c r="I117" s="237"/>
      <c r="J117" s="233"/>
      <c r="K117" s="233"/>
      <c r="L117" s="238"/>
      <c r="M117" s="239"/>
      <c r="N117" s="240"/>
      <c r="O117" s="240"/>
      <c r="P117" s="240"/>
      <c r="Q117" s="240"/>
      <c r="R117" s="240"/>
      <c r="S117" s="240"/>
      <c r="T117" s="241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2" t="s">
        <v>154</v>
      </c>
      <c r="AU117" s="242" t="s">
        <v>82</v>
      </c>
      <c r="AV117" s="13" t="s">
        <v>82</v>
      </c>
      <c r="AW117" s="13" t="s">
        <v>33</v>
      </c>
      <c r="AX117" s="13" t="s">
        <v>80</v>
      </c>
      <c r="AY117" s="242" t="s">
        <v>134</v>
      </c>
    </row>
    <row r="118" s="2" customFormat="1" ht="24.15" customHeight="1">
      <c r="A118" s="38"/>
      <c r="B118" s="39"/>
      <c r="C118" s="212" t="s">
        <v>181</v>
      </c>
      <c r="D118" s="212" t="s">
        <v>136</v>
      </c>
      <c r="E118" s="213" t="s">
        <v>477</v>
      </c>
      <c r="F118" s="214" t="s">
        <v>478</v>
      </c>
      <c r="G118" s="215" t="s">
        <v>149</v>
      </c>
      <c r="H118" s="216">
        <v>1.663</v>
      </c>
      <c r="I118" s="217"/>
      <c r="J118" s="218">
        <f>ROUND(I118*H118,2)</f>
        <v>0</v>
      </c>
      <c r="K118" s="214" t="s">
        <v>150</v>
      </c>
      <c r="L118" s="44"/>
      <c r="M118" s="219" t="s">
        <v>19</v>
      </c>
      <c r="N118" s="220" t="s">
        <v>43</v>
      </c>
      <c r="O118" s="84"/>
      <c r="P118" s="221">
        <f>O118*H118</f>
        <v>0</v>
      </c>
      <c r="Q118" s="221">
        <v>1.98</v>
      </c>
      <c r="R118" s="221">
        <f>Q118*H118</f>
        <v>3.2927400000000002</v>
      </c>
      <c r="S118" s="221">
        <v>0</v>
      </c>
      <c r="T118" s="222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23" t="s">
        <v>141</v>
      </c>
      <c r="AT118" s="223" t="s">
        <v>136</v>
      </c>
      <c r="AU118" s="223" t="s">
        <v>82</v>
      </c>
      <c r="AY118" s="17" t="s">
        <v>134</v>
      </c>
      <c r="BE118" s="224">
        <f>IF(N118="základní",J118,0)</f>
        <v>0</v>
      </c>
      <c r="BF118" s="224">
        <f>IF(N118="snížená",J118,0)</f>
        <v>0</v>
      </c>
      <c r="BG118" s="224">
        <f>IF(N118="zákl. přenesená",J118,0)</f>
        <v>0</v>
      </c>
      <c r="BH118" s="224">
        <f>IF(N118="sníž. přenesená",J118,0)</f>
        <v>0</v>
      </c>
      <c r="BI118" s="224">
        <f>IF(N118="nulová",J118,0)</f>
        <v>0</v>
      </c>
      <c r="BJ118" s="17" t="s">
        <v>80</v>
      </c>
      <c r="BK118" s="224">
        <f>ROUND(I118*H118,2)</f>
        <v>0</v>
      </c>
      <c r="BL118" s="17" t="s">
        <v>141</v>
      </c>
      <c r="BM118" s="223" t="s">
        <v>479</v>
      </c>
    </row>
    <row r="119" s="2" customFormat="1">
      <c r="A119" s="38"/>
      <c r="B119" s="39"/>
      <c r="C119" s="40"/>
      <c r="D119" s="225" t="s">
        <v>143</v>
      </c>
      <c r="E119" s="40"/>
      <c r="F119" s="226" t="s">
        <v>480</v>
      </c>
      <c r="G119" s="40"/>
      <c r="H119" s="40"/>
      <c r="I119" s="227"/>
      <c r="J119" s="40"/>
      <c r="K119" s="40"/>
      <c r="L119" s="44"/>
      <c r="M119" s="228"/>
      <c r="N119" s="229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143</v>
      </c>
      <c r="AU119" s="17" t="s">
        <v>82</v>
      </c>
    </row>
    <row r="120" s="2" customFormat="1">
      <c r="A120" s="38"/>
      <c r="B120" s="39"/>
      <c r="C120" s="40"/>
      <c r="D120" s="230" t="s">
        <v>145</v>
      </c>
      <c r="E120" s="40"/>
      <c r="F120" s="231" t="s">
        <v>481</v>
      </c>
      <c r="G120" s="40"/>
      <c r="H120" s="40"/>
      <c r="I120" s="227"/>
      <c r="J120" s="40"/>
      <c r="K120" s="40"/>
      <c r="L120" s="44"/>
      <c r="M120" s="228"/>
      <c r="N120" s="229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145</v>
      </c>
      <c r="AU120" s="17" t="s">
        <v>82</v>
      </c>
    </row>
    <row r="121" s="13" customFormat="1">
      <c r="A121" s="13"/>
      <c r="B121" s="232"/>
      <c r="C121" s="233"/>
      <c r="D121" s="225" t="s">
        <v>154</v>
      </c>
      <c r="E121" s="234" t="s">
        <v>19</v>
      </c>
      <c r="F121" s="235" t="s">
        <v>482</v>
      </c>
      <c r="G121" s="233"/>
      <c r="H121" s="236">
        <v>1.663</v>
      </c>
      <c r="I121" s="237"/>
      <c r="J121" s="233"/>
      <c r="K121" s="233"/>
      <c r="L121" s="238"/>
      <c r="M121" s="239"/>
      <c r="N121" s="240"/>
      <c r="O121" s="240"/>
      <c r="P121" s="240"/>
      <c r="Q121" s="240"/>
      <c r="R121" s="240"/>
      <c r="S121" s="240"/>
      <c r="T121" s="241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2" t="s">
        <v>154</v>
      </c>
      <c r="AU121" s="242" t="s">
        <v>82</v>
      </c>
      <c r="AV121" s="13" t="s">
        <v>82</v>
      </c>
      <c r="AW121" s="13" t="s">
        <v>33</v>
      </c>
      <c r="AX121" s="13" t="s">
        <v>80</v>
      </c>
      <c r="AY121" s="242" t="s">
        <v>134</v>
      </c>
    </row>
    <row r="122" s="2" customFormat="1" ht="16.5" customHeight="1">
      <c r="A122" s="38"/>
      <c r="B122" s="39"/>
      <c r="C122" s="212" t="s">
        <v>187</v>
      </c>
      <c r="D122" s="212" t="s">
        <v>136</v>
      </c>
      <c r="E122" s="213" t="s">
        <v>483</v>
      </c>
      <c r="F122" s="214" t="s">
        <v>484</v>
      </c>
      <c r="G122" s="215" t="s">
        <v>149</v>
      </c>
      <c r="H122" s="216">
        <v>6.8129999999999997</v>
      </c>
      <c r="I122" s="217"/>
      <c r="J122" s="218">
        <f>ROUND(I122*H122,2)</f>
        <v>0</v>
      </c>
      <c r="K122" s="214" t="s">
        <v>150</v>
      </c>
      <c r="L122" s="44"/>
      <c r="M122" s="219" t="s">
        <v>19</v>
      </c>
      <c r="N122" s="220" t="s">
        <v>43</v>
      </c>
      <c r="O122" s="84"/>
      <c r="P122" s="221">
        <f>O122*H122</f>
        <v>0</v>
      </c>
      <c r="Q122" s="221">
        <v>2.2563399999999998</v>
      </c>
      <c r="R122" s="221">
        <f>Q122*H122</f>
        <v>15.372444419999997</v>
      </c>
      <c r="S122" s="221">
        <v>0</v>
      </c>
      <c r="T122" s="222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3" t="s">
        <v>141</v>
      </c>
      <c r="AT122" s="223" t="s">
        <v>136</v>
      </c>
      <c r="AU122" s="223" t="s">
        <v>82</v>
      </c>
      <c r="AY122" s="17" t="s">
        <v>134</v>
      </c>
      <c r="BE122" s="224">
        <f>IF(N122="základní",J122,0)</f>
        <v>0</v>
      </c>
      <c r="BF122" s="224">
        <f>IF(N122="snížená",J122,0)</f>
        <v>0</v>
      </c>
      <c r="BG122" s="224">
        <f>IF(N122="zákl. přenesená",J122,0)</f>
        <v>0</v>
      </c>
      <c r="BH122" s="224">
        <f>IF(N122="sníž. přenesená",J122,0)</f>
        <v>0</v>
      </c>
      <c r="BI122" s="224">
        <f>IF(N122="nulová",J122,0)</f>
        <v>0</v>
      </c>
      <c r="BJ122" s="17" t="s">
        <v>80</v>
      </c>
      <c r="BK122" s="224">
        <f>ROUND(I122*H122,2)</f>
        <v>0</v>
      </c>
      <c r="BL122" s="17" t="s">
        <v>141</v>
      </c>
      <c r="BM122" s="223" t="s">
        <v>485</v>
      </c>
    </row>
    <row r="123" s="2" customFormat="1">
      <c r="A123" s="38"/>
      <c r="B123" s="39"/>
      <c r="C123" s="40"/>
      <c r="D123" s="225" t="s">
        <v>143</v>
      </c>
      <c r="E123" s="40"/>
      <c r="F123" s="226" t="s">
        <v>486</v>
      </c>
      <c r="G123" s="40"/>
      <c r="H123" s="40"/>
      <c r="I123" s="227"/>
      <c r="J123" s="40"/>
      <c r="K123" s="40"/>
      <c r="L123" s="44"/>
      <c r="M123" s="228"/>
      <c r="N123" s="229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143</v>
      </c>
      <c r="AU123" s="17" t="s">
        <v>82</v>
      </c>
    </row>
    <row r="124" s="2" customFormat="1">
      <c r="A124" s="38"/>
      <c r="B124" s="39"/>
      <c r="C124" s="40"/>
      <c r="D124" s="230" t="s">
        <v>145</v>
      </c>
      <c r="E124" s="40"/>
      <c r="F124" s="231" t="s">
        <v>487</v>
      </c>
      <c r="G124" s="40"/>
      <c r="H124" s="40"/>
      <c r="I124" s="227"/>
      <c r="J124" s="40"/>
      <c r="K124" s="40"/>
      <c r="L124" s="44"/>
      <c r="M124" s="228"/>
      <c r="N124" s="229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145</v>
      </c>
      <c r="AU124" s="17" t="s">
        <v>82</v>
      </c>
    </row>
    <row r="125" s="13" customFormat="1">
      <c r="A125" s="13"/>
      <c r="B125" s="232"/>
      <c r="C125" s="233"/>
      <c r="D125" s="225" t="s">
        <v>154</v>
      </c>
      <c r="E125" s="234" t="s">
        <v>19</v>
      </c>
      <c r="F125" s="235" t="s">
        <v>488</v>
      </c>
      <c r="G125" s="233"/>
      <c r="H125" s="236">
        <v>1.663</v>
      </c>
      <c r="I125" s="237"/>
      <c r="J125" s="233"/>
      <c r="K125" s="233"/>
      <c r="L125" s="238"/>
      <c r="M125" s="239"/>
      <c r="N125" s="240"/>
      <c r="O125" s="240"/>
      <c r="P125" s="240"/>
      <c r="Q125" s="240"/>
      <c r="R125" s="240"/>
      <c r="S125" s="240"/>
      <c r="T125" s="24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2" t="s">
        <v>154</v>
      </c>
      <c r="AU125" s="242" t="s">
        <v>82</v>
      </c>
      <c r="AV125" s="13" t="s">
        <v>82</v>
      </c>
      <c r="AW125" s="13" t="s">
        <v>33</v>
      </c>
      <c r="AX125" s="13" t="s">
        <v>72</v>
      </c>
      <c r="AY125" s="242" t="s">
        <v>134</v>
      </c>
    </row>
    <row r="126" s="13" customFormat="1">
      <c r="A126" s="13"/>
      <c r="B126" s="232"/>
      <c r="C126" s="233"/>
      <c r="D126" s="225" t="s">
        <v>154</v>
      </c>
      <c r="E126" s="234" t="s">
        <v>19</v>
      </c>
      <c r="F126" s="235" t="s">
        <v>489</v>
      </c>
      <c r="G126" s="233"/>
      <c r="H126" s="236">
        <v>3.7000000000000002</v>
      </c>
      <c r="I126" s="237"/>
      <c r="J126" s="233"/>
      <c r="K126" s="233"/>
      <c r="L126" s="238"/>
      <c r="M126" s="239"/>
      <c r="N126" s="240"/>
      <c r="O126" s="240"/>
      <c r="P126" s="240"/>
      <c r="Q126" s="240"/>
      <c r="R126" s="240"/>
      <c r="S126" s="240"/>
      <c r="T126" s="24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2" t="s">
        <v>154</v>
      </c>
      <c r="AU126" s="242" t="s">
        <v>82</v>
      </c>
      <c r="AV126" s="13" t="s">
        <v>82</v>
      </c>
      <c r="AW126" s="13" t="s">
        <v>33</v>
      </c>
      <c r="AX126" s="13" t="s">
        <v>72</v>
      </c>
      <c r="AY126" s="242" t="s">
        <v>134</v>
      </c>
    </row>
    <row r="127" s="13" customFormat="1">
      <c r="A127" s="13"/>
      <c r="B127" s="232"/>
      <c r="C127" s="233"/>
      <c r="D127" s="225" t="s">
        <v>154</v>
      </c>
      <c r="E127" s="234" t="s">
        <v>19</v>
      </c>
      <c r="F127" s="235" t="s">
        <v>490</v>
      </c>
      <c r="G127" s="233"/>
      <c r="H127" s="236">
        <v>1.45</v>
      </c>
      <c r="I127" s="237"/>
      <c r="J127" s="233"/>
      <c r="K127" s="233"/>
      <c r="L127" s="238"/>
      <c r="M127" s="239"/>
      <c r="N127" s="240"/>
      <c r="O127" s="240"/>
      <c r="P127" s="240"/>
      <c r="Q127" s="240"/>
      <c r="R127" s="240"/>
      <c r="S127" s="240"/>
      <c r="T127" s="24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2" t="s">
        <v>154</v>
      </c>
      <c r="AU127" s="242" t="s">
        <v>82</v>
      </c>
      <c r="AV127" s="13" t="s">
        <v>82</v>
      </c>
      <c r="AW127" s="13" t="s">
        <v>33</v>
      </c>
      <c r="AX127" s="13" t="s">
        <v>72</v>
      </c>
      <c r="AY127" s="242" t="s">
        <v>134</v>
      </c>
    </row>
    <row r="128" s="14" customFormat="1">
      <c r="A128" s="14"/>
      <c r="B128" s="243"/>
      <c r="C128" s="244"/>
      <c r="D128" s="225" t="s">
        <v>154</v>
      </c>
      <c r="E128" s="245" t="s">
        <v>19</v>
      </c>
      <c r="F128" s="246" t="s">
        <v>156</v>
      </c>
      <c r="G128" s="244"/>
      <c r="H128" s="247">
        <v>6.8130000000000006</v>
      </c>
      <c r="I128" s="248"/>
      <c r="J128" s="244"/>
      <c r="K128" s="244"/>
      <c r="L128" s="249"/>
      <c r="M128" s="250"/>
      <c r="N128" s="251"/>
      <c r="O128" s="251"/>
      <c r="P128" s="251"/>
      <c r="Q128" s="251"/>
      <c r="R128" s="251"/>
      <c r="S128" s="251"/>
      <c r="T128" s="252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3" t="s">
        <v>154</v>
      </c>
      <c r="AU128" s="253" t="s">
        <v>82</v>
      </c>
      <c r="AV128" s="14" t="s">
        <v>141</v>
      </c>
      <c r="AW128" s="14" t="s">
        <v>33</v>
      </c>
      <c r="AX128" s="14" t="s">
        <v>80</v>
      </c>
      <c r="AY128" s="253" t="s">
        <v>134</v>
      </c>
    </row>
    <row r="129" s="2" customFormat="1" ht="16.5" customHeight="1">
      <c r="A129" s="38"/>
      <c r="B129" s="39"/>
      <c r="C129" s="212" t="s">
        <v>191</v>
      </c>
      <c r="D129" s="212" t="s">
        <v>136</v>
      </c>
      <c r="E129" s="213" t="s">
        <v>491</v>
      </c>
      <c r="F129" s="214" t="s">
        <v>492</v>
      </c>
      <c r="G129" s="215" t="s">
        <v>149</v>
      </c>
      <c r="H129" s="216">
        <v>2.7000000000000002</v>
      </c>
      <c r="I129" s="217"/>
      <c r="J129" s="218">
        <f>ROUND(I129*H129,2)</f>
        <v>0</v>
      </c>
      <c r="K129" s="214" t="s">
        <v>150</v>
      </c>
      <c r="L129" s="44"/>
      <c r="M129" s="219" t="s">
        <v>19</v>
      </c>
      <c r="N129" s="220" t="s">
        <v>43</v>
      </c>
      <c r="O129" s="84"/>
      <c r="P129" s="221">
        <f>O129*H129</f>
        <v>0</v>
      </c>
      <c r="Q129" s="221">
        <v>2.45329</v>
      </c>
      <c r="R129" s="221">
        <f>Q129*H129</f>
        <v>6.6238830000000002</v>
      </c>
      <c r="S129" s="221">
        <v>0</v>
      </c>
      <c r="T129" s="222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3" t="s">
        <v>141</v>
      </c>
      <c r="AT129" s="223" t="s">
        <v>136</v>
      </c>
      <c r="AU129" s="223" t="s">
        <v>82</v>
      </c>
      <c r="AY129" s="17" t="s">
        <v>134</v>
      </c>
      <c r="BE129" s="224">
        <f>IF(N129="základní",J129,0)</f>
        <v>0</v>
      </c>
      <c r="BF129" s="224">
        <f>IF(N129="snížená",J129,0)</f>
        <v>0</v>
      </c>
      <c r="BG129" s="224">
        <f>IF(N129="zákl. přenesená",J129,0)</f>
        <v>0</v>
      </c>
      <c r="BH129" s="224">
        <f>IF(N129="sníž. přenesená",J129,0)</f>
        <v>0</v>
      </c>
      <c r="BI129" s="224">
        <f>IF(N129="nulová",J129,0)</f>
        <v>0</v>
      </c>
      <c r="BJ129" s="17" t="s">
        <v>80</v>
      </c>
      <c r="BK129" s="224">
        <f>ROUND(I129*H129,2)</f>
        <v>0</v>
      </c>
      <c r="BL129" s="17" t="s">
        <v>141</v>
      </c>
      <c r="BM129" s="223" t="s">
        <v>493</v>
      </c>
    </row>
    <row r="130" s="2" customFormat="1">
      <c r="A130" s="38"/>
      <c r="B130" s="39"/>
      <c r="C130" s="40"/>
      <c r="D130" s="225" t="s">
        <v>143</v>
      </c>
      <c r="E130" s="40"/>
      <c r="F130" s="226" t="s">
        <v>494</v>
      </c>
      <c r="G130" s="40"/>
      <c r="H130" s="40"/>
      <c r="I130" s="227"/>
      <c r="J130" s="40"/>
      <c r="K130" s="40"/>
      <c r="L130" s="44"/>
      <c r="M130" s="228"/>
      <c r="N130" s="229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143</v>
      </c>
      <c r="AU130" s="17" t="s">
        <v>82</v>
      </c>
    </row>
    <row r="131" s="2" customFormat="1">
      <c r="A131" s="38"/>
      <c r="B131" s="39"/>
      <c r="C131" s="40"/>
      <c r="D131" s="230" t="s">
        <v>145</v>
      </c>
      <c r="E131" s="40"/>
      <c r="F131" s="231" t="s">
        <v>495</v>
      </c>
      <c r="G131" s="40"/>
      <c r="H131" s="40"/>
      <c r="I131" s="227"/>
      <c r="J131" s="40"/>
      <c r="K131" s="40"/>
      <c r="L131" s="44"/>
      <c r="M131" s="228"/>
      <c r="N131" s="229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145</v>
      </c>
      <c r="AU131" s="17" t="s">
        <v>82</v>
      </c>
    </row>
    <row r="132" s="13" customFormat="1">
      <c r="A132" s="13"/>
      <c r="B132" s="232"/>
      <c r="C132" s="233"/>
      <c r="D132" s="225" t="s">
        <v>154</v>
      </c>
      <c r="E132" s="234" t="s">
        <v>19</v>
      </c>
      <c r="F132" s="235" t="s">
        <v>496</v>
      </c>
      <c r="G132" s="233"/>
      <c r="H132" s="236">
        <v>2.7000000000000002</v>
      </c>
      <c r="I132" s="237"/>
      <c r="J132" s="233"/>
      <c r="K132" s="233"/>
      <c r="L132" s="238"/>
      <c r="M132" s="239"/>
      <c r="N132" s="240"/>
      <c r="O132" s="240"/>
      <c r="P132" s="240"/>
      <c r="Q132" s="240"/>
      <c r="R132" s="240"/>
      <c r="S132" s="240"/>
      <c r="T132" s="24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2" t="s">
        <v>154</v>
      </c>
      <c r="AU132" s="242" t="s">
        <v>82</v>
      </c>
      <c r="AV132" s="13" t="s">
        <v>82</v>
      </c>
      <c r="AW132" s="13" t="s">
        <v>33</v>
      </c>
      <c r="AX132" s="13" t="s">
        <v>80</v>
      </c>
      <c r="AY132" s="242" t="s">
        <v>134</v>
      </c>
    </row>
    <row r="133" s="2" customFormat="1" ht="24.15" customHeight="1">
      <c r="A133" s="38"/>
      <c r="B133" s="39"/>
      <c r="C133" s="212" t="s">
        <v>196</v>
      </c>
      <c r="D133" s="212" t="s">
        <v>136</v>
      </c>
      <c r="E133" s="213" t="s">
        <v>497</v>
      </c>
      <c r="F133" s="214" t="s">
        <v>498</v>
      </c>
      <c r="G133" s="215" t="s">
        <v>149</v>
      </c>
      <c r="H133" s="216">
        <v>20.5</v>
      </c>
      <c r="I133" s="217"/>
      <c r="J133" s="218">
        <f>ROUND(I133*H133,2)</f>
        <v>0</v>
      </c>
      <c r="K133" s="214" t="s">
        <v>150</v>
      </c>
      <c r="L133" s="44"/>
      <c r="M133" s="219" t="s">
        <v>19</v>
      </c>
      <c r="N133" s="220" t="s">
        <v>43</v>
      </c>
      <c r="O133" s="84"/>
      <c r="P133" s="221">
        <f>O133*H133</f>
        <v>0</v>
      </c>
      <c r="Q133" s="221">
        <v>2.2563399999999998</v>
      </c>
      <c r="R133" s="221">
        <f>Q133*H133</f>
        <v>46.254969999999993</v>
      </c>
      <c r="S133" s="221">
        <v>0</v>
      </c>
      <c r="T133" s="222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3" t="s">
        <v>141</v>
      </c>
      <c r="AT133" s="223" t="s">
        <v>136</v>
      </c>
      <c r="AU133" s="223" t="s">
        <v>82</v>
      </c>
      <c r="AY133" s="17" t="s">
        <v>134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17" t="s">
        <v>80</v>
      </c>
      <c r="BK133" s="224">
        <f>ROUND(I133*H133,2)</f>
        <v>0</v>
      </c>
      <c r="BL133" s="17" t="s">
        <v>141</v>
      </c>
      <c r="BM133" s="223" t="s">
        <v>499</v>
      </c>
    </row>
    <row r="134" s="2" customFormat="1">
      <c r="A134" s="38"/>
      <c r="B134" s="39"/>
      <c r="C134" s="40"/>
      <c r="D134" s="225" t="s">
        <v>143</v>
      </c>
      <c r="E134" s="40"/>
      <c r="F134" s="226" t="s">
        <v>500</v>
      </c>
      <c r="G134" s="40"/>
      <c r="H134" s="40"/>
      <c r="I134" s="227"/>
      <c r="J134" s="40"/>
      <c r="K134" s="40"/>
      <c r="L134" s="44"/>
      <c r="M134" s="228"/>
      <c r="N134" s="229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143</v>
      </c>
      <c r="AU134" s="17" t="s">
        <v>82</v>
      </c>
    </row>
    <row r="135" s="2" customFormat="1">
      <c r="A135" s="38"/>
      <c r="B135" s="39"/>
      <c r="C135" s="40"/>
      <c r="D135" s="230" t="s">
        <v>145</v>
      </c>
      <c r="E135" s="40"/>
      <c r="F135" s="231" t="s">
        <v>501</v>
      </c>
      <c r="G135" s="40"/>
      <c r="H135" s="40"/>
      <c r="I135" s="227"/>
      <c r="J135" s="40"/>
      <c r="K135" s="40"/>
      <c r="L135" s="44"/>
      <c r="M135" s="228"/>
      <c r="N135" s="229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145</v>
      </c>
      <c r="AU135" s="17" t="s">
        <v>82</v>
      </c>
    </row>
    <row r="136" s="13" customFormat="1">
      <c r="A136" s="13"/>
      <c r="B136" s="232"/>
      <c r="C136" s="233"/>
      <c r="D136" s="225" t="s">
        <v>154</v>
      </c>
      <c r="E136" s="234" t="s">
        <v>19</v>
      </c>
      <c r="F136" s="235" t="s">
        <v>502</v>
      </c>
      <c r="G136" s="233"/>
      <c r="H136" s="236">
        <v>19</v>
      </c>
      <c r="I136" s="237"/>
      <c r="J136" s="233"/>
      <c r="K136" s="233"/>
      <c r="L136" s="238"/>
      <c r="M136" s="239"/>
      <c r="N136" s="240"/>
      <c r="O136" s="240"/>
      <c r="P136" s="240"/>
      <c r="Q136" s="240"/>
      <c r="R136" s="240"/>
      <c r="S136" s="240"/>
      <c r="T136" s="24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154</v>
      </c>
      <c r="AU136" s="242" t="s">
        <v>82</v>
      </c>
      <c r="AV136" s="13" t="s">
        <v>82</v>
      </c>
      <c r="AW136" s="13" t="s">
        <v>33</v>
      </c>
      <c r="AX136" s="13" t="s">
        <v>72</v>
      </c>
      <c r="AY136" s="242" t="s">
        <v>134</v>
      </c>
    </row>
    <row r="137" s="13" customFormat="1">
      <c r="A137" s="13"/>
      <c r="B137" s="232"/>
      <c r="C137" s="233"/>
      <c r="D137" s="225" t="s">
        <v>154</v>
      </c>
      <c r="E137" s="234" t="s">
        <v>19</v>
      </c>
      <c r="F137" s="235" t="s">
        <v>503</v>
      </c>
      <c r="G137" s="233"/>
      <c r="H137" s="236">
        <v>1.5</v>
      </c>
      <c r="I137" s="237"/>
      <c r="J137" s="233"/>
      <c r="K137" s="233"/>
      <c r="L137" s="238"/>
      <c r="M137" s="239"/>
      <c r="N137" s="240"/>
      <c r="O137" s="240"/>
      <c r="P137" s="240"/>
      <c r="Q137" s="240"/>
      <c r="R137" s="240"/>
      <c r="S137" s="240"/>
      <c r="T137" s="24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2" t="s">
        <v>154</v>
      </c>
      <c r="AU137" s="242" t="s">
        <v>82</v>
      </c>
      <c r="AV137" s="13" t="s">
        <v>82</v>
      </c>
      <c r="AW137" s="13" t="s">
        <v>33</v>
      </c>
      <c r="AX137" s="13" t="s">
        <v>72</v>
      </c>
      <c r="AY137" s="242" t="s">
        <v>134</v>
      </c>
    </row>
    <row r="138" s="14" customFormat="1">
      <c r="A138" s="14"/>
      <c r="B138" s="243"/>
      <c r="C138" s="244"/>
      <c r="D138" s="225" t="s">
        <v>154</v>
      </c>
      <c r="E138" s="245" t="s">
        <v>19</v>
      </c>
      <c r="F138" s="246" t="s">
        <v>156</v>
      </c>
      <c r="G138" s="244"/>
      <c r="H138" s="247">
        <v>20.5</v>
      </c>
      <c r="I138" s="248"/>
      <c r="J138" s="244"/>
      <c r="K138" s="244"/>
      <c r="L138" s="249"/>
      <c r="M138" s="250"/>
      <c r="N138" s="251"/>
      <c r="O138" s="251"/>
      <c r="P138" s="251"/>
      <c r="Q138" s="251"/>
      <c r="R138" s="251"/>
      <c r="S138" s="251"/>
      <c r="T138" s="25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3" t="s">
        <v>154</v>
      </c>
      <c r="AU138" s="253" t="s">
        <v>82</v>
      </c>
      <c r="AV138" s="14" t="s">
        <v>141</v>
      </c>
      <c r="AW138" s="14" t="s">
        <v>33</v>
      </c>
      <c r="AX138" s="14" t="s">
        <v>80</v>
      </c>
      <c r="AY138" s="253" t="s">
        <v>134</v>
      </c>
    </row>
    <row r="139" s="2" customFormat="1" ht="24.15" customHeight="1">
      <c r="A139" s="38"/>
      <c r="B139" s="39"/>
      <c r="C139" s="212" t="s">
        <v>203</v>
      </c>
      <c r="D139" s="212" t="s">
        <v>136</v>
      </c>
      <c r="E139" s="213" t="s">
        <v>504</v>
      </c>
      <c r="F139" s="214" t="s">
        <v>505</v>
      </c>
      <c r="G139" s="215" t="s">
        <v>149</v>
      </c>
      <c r="H139" s="216">
        <v>3.3260000000000001</v>
      </c>
      <c r="I139" s="217"/>
      <c r="J139" s="218">
        <f>ROUND(I139*H139,2)</f>
        <v>0</v>
      </c>
      <c r="K139" s="214" t="s">
        <v>150</v>
      </c>
      <c r="L139" s="44"/>
      <c r="M139" s="219" t="s">
        <v>19</v>
      </c>
      <c r="N139" s="220" t="s">
        <v>43</v>
      </c>
      <c r="O139" s="84"/>
      <c r="P139" s="221">
        <f>O139*H139</f>
        <v>0</v>
      </c>
      <c r="Q139" s="221">
        <v>2.45329</v>
      </c>
      <c r="R139" s="221">
        <f>Q139*H139</f>
        <v>8.1596425400000001</v>
      </c>
      <c r="S139" s="221">
        <v>0</v>
      </c>
      <c r="T139" s="222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3" t="s">
        <v>141</v>
      </c>
      <c r="AT139" s="223" t="s">
        <v>136</v>
      </c>
      <c r="AU139" s="223" t="s">
        <v>82</v>
      </c>
      <c r="AY139" s="17" t="s">
        <v>134</v>
      </c>
      <c r="BE139" s="224">
        <f>IF(N139="základní",J139,0)</f>
        <v>0</v>
      </c>
      <c r="BF139" s="224">
        <f>IF(N139="snížená",J139,0)</f>
        <v>0</v>
      </c>
      <c r="BG139" s="224">
        <f>IF(N139="zákl. přenesená",J139,0)</f>
        <v>0</v>
      </c>
      <c r="BH139" s="224">
        <f>IF(N139="sníž. přenesená",J139,0)</f>
        <v>0</v>
      </c>
      <c r="BI139" s="224">
        <f>IF(N139="nulová",J139,0)</f>
        <v>0</v>
      </c>
      <c r="BJ139" s="17" t="s">
        <v>80</v>
      </c>
      <c r="BK139" s="224">
        <f>ROUND(I139*H139,2)</f>
        <v>0</v>
      </c>
      <c r="BL139" s="17" t="s">
        <v>141</v>
      </c>
      <c r="BM139" s="223" t="s">
        <v>506</v>
      </c>
    </row>
    <row r="140" s="2" customFormat="1">
      <c r="A140" s="38"/>
      <c r="B140" s="39"/>
      <c r="C140" s="40"/>
      <c r="D140" s="225" t="s">
        <v>143</v>
      </c>
      <c r="E140" s="40"/>
      <c r="F140" s="226" t="s">
        <v>507</v>
      </c>
      <c r="G140" s="40"/>
      <c r="H140" s="40"/>
      <c r="I140" s="227"/>
      <c r="J140" s="40"/>
      <c r="K140" s="40"/>
      <c r="L140" s="44"/>
      <c r="M140" s="228"/>
      <c r="N140" s="229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143</v>
      </c>
      <c r="AU140" s="17" t="s">
        <v>82</v>
      </c>
    </row>
    <row r="141" s="2" customFormat="1">
      <c r="A141" s="38"/>
      <c r="B141" s="39"/>
      <c r="C141" s="40"/>
      <c r="D141" s="230" t="s">
        <v>145</v>
      </c>
      <c r="E141" s="40"/>
      <c r="F141" s="231" t="s">
        <v>508</v>
      </c>
      <c r="G141" s="40"/>
      <c r="H141" s="40"/>
      <c r="I141" s="227"/>
      <c r="J141" s="40"/>
      <c r="K141" s="40"/>
      <c r="L141" s="44"/>
      <c r="M141" s="228"/>
      <c r="N141" s="229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145</v>
      </c>
      <c r="AU141" s="17" t="s">
        <v>82</v>
      </c>
    </row>
    <row r="142" s="13" customFormat="1">
      <c r="A142" s="13"/>
      <c r="B142" s="232"/>
      <c r="C142" s="233"/>
      <c r="D142" s="225" t="s">
        <v>154</v>
      </c>
      <c r="E142" s="234" t="s">
        <v>19</v>
      </c>
      <c r="F142" s="235" t="s">
        <v>509</v>
      </c>
      <c r="G142" s="233"/>
      <c r="H142" s="236">
        <v>3.3260000000000001</v>
      </c>
      <c r="I142" s="237"/>
      <c r="J142" s="233"/>
      <c r="K142" s="233"/>
      <c r="L142" s="238"/>
      <c r="M142" s="239"/>
      <c r="N142" s="240"/>
      <c r="O142" s="240"/>
      <c r="P142" s="240"/>
      <c r="Q142" s="240"/>
      <c r="R142" s="240"/>
      <c r="S142" s="240"/>
      <c r="T142" s="24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2" t="s">
        <v>154</v>
      </c>
      <c r="AU142" s="242" t="s">
        <v>82</v>
      </c>
      <c r="AV142" s="13" t="s">
        <v>82</v>
      </c>
      <c r="AW142" s="13" t="s">
        <v>33</v>
      </c>
      <c r="AX142" s="13" t="s">
        <v>80</v>
      </c>
      <c r="AY142" s="242" t="s">
        <v>134</v>
      </c>
    </row>
    <row r="143" s="2" customFormat="1" ht="24.15" customHeight="1">
      <c r="A143" s="38"/>
      <c r="B143" s="39"/>
      <c r="C143" s="212" t="s">
        <v>210</v>
      </c>
      <c r="D143" s="212" t="s">
        <v>136</v>
      </c>
      <c r="E143" s="213" t="s">
        <v>510</v>
      </c>
      <c r="F143" s="214" t="s">
        <v>511</v>
      </c>
      <c r="G143" s="215" t="s">
        <v>149</v>
      </c>
      <c r="H143" s="216">
        <v>17.715</v>
      </c>
      <c r="I143" s="217"/>
      <c r="J143" s="218">
        <f>ROUND(I143*H143,2)</f>
        <v>0</v>
      </c>
      <c r="K143" s="214" t="s">
        <v>150</v>
      </c>
      <c r="L143" s="44"/>
      <c r="M143" s="219" t="s">
        <v>19</v>
      </c>
      <c r="N143" s="220" t="s">
        <v>43</v>
      </c>
      <c r="O143" s="84"/>
      <c r="P143" s="221">
        <f>O143*H143</f>
        <v>0</v>
      </c>
      <c r="Q143" s="221">
        <v>2.45329</v>
      </c>
      <c r="R143" s="221">
        <f>Q143*H143</f>
        <v>43.460032349999999</v>
      </c>
      <c r="S143" s="221">
        <v>0</v>
      </c>
      <c r="T143" s="222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3" t="s">
        <v>141</v>
      </c>
      <c r="AT143" s="223" t="s">
        <v>136</v>
      </c>
      <c r="AU143" s="223" t="s">
        <v>82</v>
      </c>
      <c r="AY143" s="17" t="s">
        <v>134</v>
      </c>
      <c r="BE143" s="224">
        <f>IF(N143="základní",J143,0)</f>
        <v>0</v>
      </c>
      <c r="BF143" s="224">
        <f>IF(N143="snížená",J143,0)</f>
        <v>0</v>
      </c>
      <c r="BG143" s="224">
        <f>IF(N143="zákl. přenesená",J143,0)</f>
        <v>0</v>
      </c>
      <c r="BH143" s="224">
        <f>IF(N143="sníž. přenesená",J143,0)</f>
        <v>0</v>
      </c>
      <c r="BI143" s="224">
        <f>IF(N143="nulová",J143,0)</f>
        <v>0</v>
      </c>
      <c r="BJ143" s="17" t="s">
        <v>80</v>
      </c>
      <c r="BK143" s="224">
        <f>ROUND(I143*H143,2)</f>
        <v>0</v>
      </c>
      <c r="BL143" s="17" t="s">
        <v>141</v>
      </c>
      <c r="BM143" s="223" t="s">
        <v>512</v>
      </c>
    </row>
    <row r="144" s="2" customFormat="1">
      <c r="A144" s="38"/>
      <c r="B144" s="39"/>
      <c r="C144" s="40"/>
      <c r="D144" s="225" t="s">
        <v>143</v>
      </c>
      <c r="E144" s="40"/>
      <c r="F144" s="226" t="s">
        <v>513</v>
      </c>
      <c r="G144" s="40"/>
      <c r="H144" s="40"/>
      <c r="I144" s="227"/>
      <c r="J144" s="40"/>
      <c r="K144" s="40"/>
      <c r="L144" s="44"/>
      <c r="M144" s="228"/>
      <c r="N144" s="229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143</v>
      </c>
      <c r="AU144" s="17" t="s">
        <v>82</v>
      </c>
    </row>
    <row r="145" s="2" customFormat="1">
      <c r="A145" s="38"/>
      <c r="B145" s="39"/>
      <c r="C145" s="40"/>
      <c r="D145" s="230" t="s">
        <v>145</v>
      </c>
      <c r="E145" s="40"/>
      <c r="F145" s="231" t="s">
        <v>514</v>
      </c>
      <c r="G145" s="40"/>
      <c r="H145" s="40"/>
      <c r="I145" s="227"/>
      <c r="J145" s="40"/>
      <c r="K145" s="40"/>
      <c r="L145" s="44"/>
      <c r="M145" s="228"/>
      <c r="N145" s="229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145</v>
      </c>
      <c r="AU145" s="17" t="s">
        <v>82</v>
      </c>
    </row>
    <row r="146" s="13" customFormat="1">
      <c r="A146" s="13"/>
      <c r="B146" s="232"/>
      <c r="C146" s="233"/>
      <c r="D146" s="225" t="s">
        <v>154</v>
      </c>
      <c r="E146" s="234" t="s">
        <v>19</v>
      </c>
      <c r="F146" s="235" t="s">
        <v>515</v>
      </c>
      <c r="G146" s="233"/>
      <c r="H146" s="236">
        <v>10.140000000000001</v>
      </c>
      <c r="I146" s="237"/>
      <c r="J146" s="233"/>
      <c r="K146" s="233"/>
      <c r="L146" s="238"/>
      <c r="M146" s="239"/>
      <c r="N146" s="240"/>
      <c r="O146" s="240"/>
      <c r="P146" s="240"/>
      <c r="Q146" s="240"/>
      <c r="R146" s="240"/>
      <c r="S146" s="240"/>
      <c r="T146" s="24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2" t="s">
        <v>154</v>
      </c>
      <c r="AU146" s="242" t="s">
        <v>82</v>
      </c>
      <c r="AV146" s="13" t="s">
        <v>82</v>
      </c>
      <c r="AW146" s="13" t="s">
        <v>33</v>
      </c>
      <c r="AX146" s="13" t="s">
        <v>72</v>
      </c>
      <c r="AY146" s="242" t="s">
        <v>134</v>
      </c>
    </row>
    <row r="147" s="13" customFormat="1">
      <c r="A147" s="13"/>
      <c r="B147" s="232"/>
      <c r="C147" s="233"/>
      <c r="D147" s="225" t="s">
        <v>154</v>
      </c>
      <c r="E147" s="234" t="s">
        <v>19</v>
      </c>
      <c r="F147" s="235" t="s">
        <v>516</v>
      </c>
      <c r="G147" s="233"/>
      <c r="H147" s="236">
        <v>4.5</v>
      </c>
      <c r="I147" s="237"/>
      <c r="J147" s="233"/>
      <c r="K147" s="233"/>
      <c r="L147" s="238"/>
      <c r="M147" s="239"/>
      <c r="N147" s="240"/>
      <c r="O147" s="240"/>
      <c r="P147" s="240"/>
      <c r="Q147" s="240"/>
      <c r="R147" s="240"/>
      <c r="S147" s="240"/>
      <c r="T147" s="24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2" t="s">
        <v>154</v>
      </c>
      <c r="AU147" s="242" t="s">
        <v>82</v>
      </c>
      <c r="AV147" s="13" t="s">
        <v>82</v>
      </c>
      <c r="AW147" s="13" t="s">
        <v>33</v>
      </c>
      <c r="AX147" s="13" t="s">
        <v>72</v>
      </c>
      <c r="AY147" s="242" t="s">
        <v>134</v>
      </c>
    </row>
    <row r="148" s="13" customFormat="1">
      <c r="A148" s="13"/>
      <c r="B148" s="232"/>
      <c r="C148" s="233"/>
      <c r="D148" s="225" t="s">
        <v>154</v>
      </c>
      <c r="E148" s="234" t="s">
        <v>19</v>
      </c>
      <c r="F148" s="235" t="s">
        <v>517</v>
      </c>
      <c r="G148" s="233"/>
      <c r="H148" s="236">
        <v>3.0750000000000002</v>
      </c>
      <c r="I148" s="237"/>
      <c r="J148" s="233"/>
      <c r="K148" s="233"/>
      <c r="L148" s="238"/>
      <c r="M148" s="239"/>
      <c r="N148" s="240"/>
      <c r="O148" s="240"/>
      <c r="P148" s="240"/>
      <c r="Q148" s="240"/>
      <c r="R148" s="240"/>
      <c r="S148" s="240"/>
      <c r="T148" s="24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2" t="s">
        <v>154</v>
      </c>
      <c r="AU148" s="242" t="s">
        <v>82</v>
      </c>
      <c r="AV148" s="13" t="s">
        <v>82</v>
      </c>
      <c r="AW148" s="13" t="s">
        <v>33</v>
      </c>
      <c r="AX148" s="13" t="s">
        <v>72</v>
      </c>
      <c r="AY148" s="242" t="s">
        <v>134</v>
      </c>
    </row>
    <row r="149" s="14" customFormat="1">
      <c r="A149" s="14"/>
      <c r="B149" s="243"/>
      <c r="C149" s="244"/>
      <c r="D149" s="225" t="s">
        <v>154</v>
      </c>
      <c r="E149" s="245" t="s">
        <v>19</v>
      </c>
      <c r="F149" s="246" t="s">
        <v>156</v>
      </c>
      <c r="G149" s="244"/>
      <c r="H149" s="247">
        <v>17.715</v>
      </c>
      <c r="I149" s="248"/>
      <c r="J149" s="244"/>
      <c r="K149" s="244"/>
      <c r="L149" s="249"/>
      <c r="M149" s="250"/>
      <c r="N149" s="251"/>
      <c r="O149" s="251"/>
      <c r="P149" s="251"/>
      <c r="Q149" s="251"/>
      <c r="R149" s="251"/>
      <c r="S149" s="251"/>
      <c r="T149" s="25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3" t="s">
        <v>154</v>
      </c>
      <c r="AU149" s="253" t="s">
        <v>82</v>
      </c>
      <c r="AV149" s="14" t="s">
        <v>141</v>
      </c>
      <c r="AW149" s="14" t="s">
        <v>33</v>
      </c>
      <c r="AX149" s="14" t="s">
        <v>80</v>
      </c>
      <c r="AY149" s="253" t="s">
        <v>134</v>
      </c>
    </row>
    <row r="150" s="2" customFormat="1" ht="16.5" customHeight="1">
      <c r="A150" s="38"/>
      <c r="B150" s="39"/>
      <c r="C150" s="212" t="s">
        <v>217</v>
      </c>
      <c r="D150" s="212" t="s">
        <v>136</v>
      </c>
      <c r="E150" s="213" t="s">
        <v>518</v>
      </c>
      <c r="F150" s="214" t="s">
        <v>519</v>
      </c>
      <c r="G150" s="215" t="s">
        <v>139</v>
      </c>
      <c r="H150" s="216">
        <v>91.799999999999997</v>
      </c>
      <c r="I150" s="217"/>
      <c r="J150" s="218">
        <f>ROUND(I150*H150,2)</f>
        <v>0</v>
      </c>
      <c r="K150" s="214" t="s">
        <v>150</v>
      </c>
      <c r="L150" s="44"/>
      <c r="M150" s="219" t="s">
        <v>19</v>
      </c>
      <c r="N150" s="220" t="s">
        <v>43</v>
      </c>
      <c r="O150" s="84"/>
      <c r="P150" s="221">
        <f>O150*H150</f>
        <v>0</v>
      </c>
      <c r="Q150" s="221">
        <v>0.0026900000000000001</v>
      </c>
      <c r="R150" s="221">
        <f>Q150*H150</f>
        <v>0.246942</v>
      </c>
      <c r="S150" s="221">
        <v>0</v>
      </c>
      <c r="T150" s="222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3" t="s">
        <v>141</v>
      </c>
      <c r="AT150" s="223" t="s">
        <v>136</v>
      </c>
      <c r="AU150" s="223" t="s">
        <v>82</v>
      </c>
      <c r="AY150" s="17" t="s">
        <v>134</v>
      </c>
      <c r="BE150" s="224">
        <f>IF(N150="základní",J150,0)</f>
        <v>0</v>
      </c>
      <c r="BF150" s="224">
        <f>IF(N150="snížená",J150,0)</f>
        <v>0</v>
      </c>
      <c r="BG150" s="224">
        <f>IF(N150="zákl. přenesená",J150,0)</f>
        <v>0</v>
      </c>
      <c r="BH150" s="224">
        <f>IF(N150="sníž. přenesená",J150,0)</f>
        <v>0</v>
      </c>
      <c r="BI150" s="224">
        <f>IF(N150="nulová",J150,0)</f>
        <v>0</v>
      </c>
      <c r="BJ150" s="17" t="s">
        <v>80</v>
      </c>
      <c r="BK150" s="224">
        <f>ROUND(I150*H150,2)</f>
        <v>0</v>
      </c>
      <c r="BL150" s="17" t="s">
        <v>141</v>
      </c>
      <c r="BM150" s="223" t="s">
        <v>520</v>
      </c>
    </row>
    <row r="151" s="2" customFormat="1">
      <c r="A151" s="38"/>
      <c r="B151" s="39"/>
      <c r="C151" s="40"/>
      <c r="D151" s="225" t="s">
        <v>143</v>
      </c>
      <c r="E151" s="40"/>
      <c r="F151" s="226" t="s">
        <v>521</v>
      </c>
      <c r="G151" s="40"/>
      <c r="H151" s="40"/>
      <c r="I151" s="227"/>
      <c r="J151" s="40"/>
      <c r="K151" s="40"/>
      <c r="L151" s="44"/>
      <c r="M151" s="228"/>
      <c r="N151" s="229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143</v>
      </c>
      <c r="AU151" s="17" t="s">
        <v>82</v>
      </c>
    </row>
    <row r="152" s="2" customFormat="1">
      <c r="A152" s="38"/>
      <c r="B152" s="39"/>
      <c r="C152" s="40"/>
      <c r="D152" s="230" t="s">
        <v>145</v>
      </c>
      <c r="E152" s="40"/>
      <c r="F152" s="231" t="s">
        <v>522</v>
      </c>
      <c r="G152" s="40"/>
      <c r="H152" s="40"/>
      <c r="I152" s="227"/>
      <c r="J152" s="40"/>
      <c r="K152" s="40"/>
      <c r="L152" s="44"/>
      <c r="M152" s="228"/>
      <c r="N152" s="229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145</v>
      </c>
      <c r="AU152" s="17" t="s">
        <v>82</v>
      </c>
    </row>
    <row r="153" s="13" customFormat="1">
      <c r="A153" s="13"/>
      <c r="B153" s="232"/>
      <c r="C153" s="233"/>
      <c r="D153" s="225" t="s">
        <v>154</v>
      </c>
      <c r="E153" s="234" t="s">
        <v>19</v>
      </c>
      <c r="F153" s="235" t="s">
        <v>523</v>
      </c>
      <c r="G153" s="233"/>
      <c r="H153" s="236">
        <v>31.199999999999999</v>
      </c>
      <c r="I153" s="237"/>
      <c r="J153" s="233"/>
      <c r="K153" s="233"/>
      <c r="L153" s="238"/>
      <c r="M153" s="239"/>
      <c r="N153" s="240"/>
      <c r="O153" s="240"/>
      <c r="P153" s="240"/>
      <c r="Q153" s="240"/>
      <c r="R153" s="240"/>
      <c r="S153" s="240"/>
      <c r="T153" s="24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2" t="s">
        <v>154</v>
      </c>
      <c r="AU153" s="242" t="s">
        <v>82</v>
      </c>
      <c r="AV153" s="13" t="s">
        <v>82</v>
      </c>
      <c r="AW153" s="13" t="s">
        <v>33</v>
      </c>
      <c r="AX153" s="13" t="s">
        <v>72</v>
      </c>
      <c r="AY153" s="242" t="s">
        <v>134</v>
      </c>
    </row>
    <row r="154" s="13" customFormat="1">
      <c r="A154" s="13"/>
      <c r="B154" s="232"/>
      <c r="C154" s="233"/>
      <c r="D154" s="225" t="s">
        <v>154</v>
      </c>
      <c r="E154" s="234" t="s">
        <v>19</v>
      </c>
      <c r="F154" s="235" t="s">
        <v>524</v>
      </c>
      <c r="G154" s="233"/>
      <c r="H154" s="236">
        <v>36</v>
      </c>
      <c r="I154" s="237"/>
      <c r="J154" s="233"/>
      <c r="K154" s="233"/>
      <c r="L154" s="238"/>
      <c r="M154" s="239"/>
      <c r="N154" s="240"/>
      <c r="O154" s="240"/>
      <c r="P154" s="240"/>
      <c r="Q154" s="240"/>
      <c r="R154" s="240"/>
      <c r="S154" s="240"/>
      <c r="T154" s="24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2" t="s">
        <v>154</v>
      </c>
      <c r="AU154" s="242" t="s">
        <v>82</v>
      </c>
      <c r="AV154" s="13" t="s">
        <v>82</v>
      </c>
      <c r="AW154" s="13" t="s">
        <v>33</v>
      </c>
      <c r="AX154" s="13" t="s">
        <v>72</v>
      </c>
      <c r="AY154" s="242" t="s">
        <v>134</v>
      </c>
    </row>
    <row r="155" s="13" customFormat="1">
      <c r="A155" s="13"/>
      <c r="B155" s="232"/>
      <c r="C155" s="233"/>
      <c r="D155" s="225" t="s">
        <v>154</v>
      </c>
      <c r="E155" s="234" t="s">
        <v>19</v>
      </c>
      <c r="F155" s="235" t="s">
        <v>525</v>
      </c>
      <c r="G155" s="233"/>
      <c r="H155" s="236">
        <v>24.600000000000001</v>
      </c>
      <c r="I155" s="237"/>
      <c r="J155" s="233"/>
      <c r="K155" s="233"/>
      <c r="L155" s="238"/>
      <c r="M155" s="239"/>
      <c r="N155" s="240"/>
      <c r="O155" s="240"/>
      <c r="P155" s="240"/>
      <c r="Q155" s="240"/>
      <c r="R155" s="240"/>
      <c r="S155" s="240"/>
      <c r="T155" s="24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2" t="s">
        <v>154</v>
      </c>
      <c r="AU155" s="242" t="s">
        <v>82</v>
      </c>
      <c r="AV155" s="13" t="s">
        <v>82</v>
      </c>
      <c r="AW155" s="13" t="s">
        <v>33</v>
      </c>
      <c r="AX155" s="13" t="s">
        <v>72</v>
      </c>
      <c r="AY155" s="242" t="s">
        <v>134</v>
      </c>
    </row>
    <row r="156" s="14" customFormat="1">
      <c r="A156" s="14"/>
      <c r="B156" s="243"/>
      <c r="C156" s="244"/>
      <c r="D156" s="225" t="s">
        <v>154</v>
      </c>
      <c r="E156" s="245" t="s">
        <v>19</v>
      </c>
      <c r="F156" s="246" t="s">
        <v>156</v>
      </c>
      <c r="G156" s="244"/>
      <c r="H156" s="247">
        <v>91.800000000000011</v>
      </c>
      <c r="I156" s="248"/>
      <c r="J156" s="244"/>
      <c r="K156" s="244"/>
      <c r="L156" s="249"/>
      <c r="M156" s="250"/>
      <c r="N156" s="251"/>
      <c r="O156" s="251"/>
      <c r="P156" s="251"/>
      <c r="Q156" s="251"/>
      <c r="R156" s="251"/>
      <c r="S156" s="251"/>
      <c r="T156" s="25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3" t="s">
        <v>154</v>
      </c>
      <c r="AU156" s="253" t="s">
        <v>82</v>
      </c>
      <c r="AV156" s="14" t="s">
        <v>141</v>
      </c>
      <c r="AW156" s="14" t="s">
        <v>33</v>
      </c>
      <c r="AX156" s="14" t="s">
        <v>80</v>
      </c>
      <c r="AY156" s="253" t="s">
        <v>134</v>
      </c>
    </row>
    <row r="157" s="2" customFormat="1" ht="16.5" customHeight="1">
      <c r="A157" s="38"/>
      <c r="B157" s="39"/>
      <c r="C157" s="212" t="s">
        <v>224</v>
      </c>
      <c r="D157" s="212" t="s">
        <v>136</v>
      </c>
      <c r="E157" s="213" t="s">
        <v>526</v>
      </c>
      <c r="F157" s="214" t="s">
        <v>527</v>
      </c>
      <c r="G157" s="215" t="s">
        <v>139</v>
      </c>
      <c r="H157" s="216">
        <v>91.799999999999997</v>
      </c>
      <c r="I157" s="217"/>
      <c r="J157" s="218">
        <f>ROUND(I157*H157,2)</f>
        <v>0</v>
      </c>
      <c r="K157" s="214" t="s">
        <v>150</v>
      </c>
      <c r="L157" s="44"/>
      <c r="M157" s="219" t="s">
        <v>19</v>
      </c>
      <c r="N157" s="220" t="s">
        <v>43</v>
      </c>
      <c r="O157" s="84"/>
      <c r="P157" s="221">
        <f>O157*H157</f>
        <v>0</v>
      </c>
      <c r="Q157" s="221">
        <v>0</v>
      </c>
      <c r="R157" s="221">
        <f>Q157*H157</f>
        <v>0</v>
      </c>
      <c r="S157" s="221">
        <v>0</v>
      </c>
      <c r="T157" s="222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3" t="s">
        <v>141</v>
      </c>
      <c r="AT157" s="223" t="s">
        <v>136</v>
      </c>
      <c r="AU157" s="223" t="s">
        <v>82</v>
      </c>
      <c r="AY157" s="17" t="s">
        <v>134</v>
      </c>
      <c r="BE157" s="224">
        <f>IF(N157="základní",J157,0)</f>
        <v>0</v>
      </c>
      <c r="BF157" s="224">
        <f>IF(N157="snížená",J157,0)</f>
        <v>0</v>
      </c>
      <c r="BG157" s="224">
        <f>IF(N157="zákl. přenesená",J157,0)</f>
        <v>0</v>
      </c>
      <c r="BH157" s="224">
        <f>IF(N157="sníž. přenesená",J157,0)</f>
        <v>0</v>
      </c>
      <c r="BI157" s="224">
        <f>IF(N157="nulová",J157,0)</f>
        <v>0</v>
      </c>
      <c r="BJ157" s="17" t="s">
        <v>80</v>
      </c>
      <c r="BK157" s="224">
        <f>ROUND(I157*H157,2)</f>
        <v>0</v>
      </c>
      <c r="BL157" s="17" t="s">
        <v>141</v>
      </c>
      <c r="BM157" s="223" t="s">
        <v>528</v>
      </c>
    </row>
    <row r="158" s="2" customFormat="1">
      <c r="A158" s="38"/>
      <c r="B158" s="39"/>
      <c r="C158" s="40"/>
      <c r="D158" s="225" t="s">
        <v>143</v>
      </c>
      <c r="E158" s="40"/>
      <c r="F158" s="226" t="s">
        <v>529</v>
      </c>
      <c r="G158" s="40"/>
      <c r="H158" s="40"/>
      <c r="I158" s="227"/>
      <c r="J158" s="40"/>
      <c r="K158" s="40"/>
      <c r="L158" s="44"/>
      <c r="M158" s="228"/>
      <c r="N158" s="229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143</v>
      </c>
      <c r="AU158" s="17" t="s">
        <v>82</v>
      </c>
    </row>
    <row r="159" s="2" customFormat="1">
      <c r="A159" s="38"/>
      <c r="B159" s="39"/>
      <c r="C159" s="40"/>
      <c r="D159" s="230" t="s">
        <v>145</v>
      </c>
      <c r="E159" s="40"/>
      <c r="F159" s="231" t="s">
        <v>530</v>
      </c>
      <c r="G159" s="40"/>
      <c r="H159" s="40"/>
      <c r="I159" s="227"/>
      <c r="J159" s="40"/>
      <c r="K159" s="40"/>
      <c r="L159" s="44"/>
      <c r="M159" s="228"/>
      <c r="N159" s="229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145</v>
      </c>
      <c r="AU159" s="17" t="s">
        <v>82</v>
      </c>
    </row>
    <row r="160" s="2" customFormat="1" ht="21.75" customHeight="1">
      <c r="A160" s="38"/>
      <c r="B160" s="39"/>
      <c r="C160" s="212" t="s">
        <v>8</v>
      </c>
      <c r="D160" s="212" t="s">
        <v>136</v>
      </c>
      <c r="E160" s="213" t="s">
        <v>531</v>
      </c>
      <c r="F160" s="214" t="s">
        <v>532</v>
      </c>
      <c r="G160" s="215" t="s">
        <v>206</v>
      </c>
      <c r="H160" s="216">
        <v>1.772</v>
      </c>
      <c r="I160" s="217"/>
      <c r="J160" s="218">
        <f>ROUND(I160*H160,2)</f>
        <v>0</v>
      </c>
      <c r="K160" s="214" t="s">
        <v>150</v>
      </c>
      <c r="L160" s="44"/>
      <c r="M160" s="219" t="s">
        <v>19</v>
      </c>
      <c r="N160" s="220" t="s">
        <v>43</v>
      </c>
      <c r="O160" s="84"/>
      <c r="P160" s="221">
        <f>O160*H160</f>
        <v>0</v>
      </c>
      <c r="Q160" s="221">
        <v>1.0606199999999999</v>
      </c>
      <c r="R160" s="221">
        <f>Q160*H160</f>
        <v>1.8794186399999999</v>
      </c>
      <c r="S160" s="221">
        <v>0</v>
      </c>
      <c r="T160" s="222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3" t="s">
        <v>141</v>
      </c>
      <c r="AT160" s="223" t="s">
        <v>136</v>
      </c>
      <c r="AU160" s="223" t="s">
        <v>82</v>
      </c>
      <c r="AY160" s="17" t="s">
        <v>134</v>
      </c>
      <c r="BE160" s="224">
        <f>IF(N160="základní",J160,0)</f>
        <v>0</v>
      </c>
      <c r="BF160" s="224">
        <f>IF(N160="snížená",J160,0)</f>
        <v>0</v>
      </c>
      <c r="BG160" s="224">
        <f>IF(N160="zákl. přenesená",J160,0)</f>
        <v>0</v>
      </c>
      <c r="BH160" s="224">
        <f>IF(N160="sníž. přenesená",J160,0)</f>
        <v>0</v>
      </c>
      <c r="BI160" s="224">
        <f>IF(N160="nulová",J160,0)</f>
        <v>0</v>
      </c>
      <c r="BJ160" s="17" t="s">
        <v>80</v>
      </c>
      <c r="BK160" s="224">
        <f>ROUND(I160*H160,2)</f>
        <v>0</v>
      </c>
      <c r="BL160" s="17" t="s">
        <v>141</v>
      </c>
      <c r="BM160" s="223" t="s">
        <v>533</v>
      </c>
    </row>
    <row r="161" s="2" customFormat="1">
      <c r="A161" s="38"/>
      <c r="B161" s="39"/>
      <c r="C161" s="40"/>
      <c r="D161" s="225" t="s">
        <v>143</v>
      </c>
      <c r="E161" s="40"/>
      <c r="F161" s="226" t="s">
        <v>534</v>
      </c>
      <c r="G161" s="40"/>
      <c r="H161" s="40"/>
      <c r="I161" s="227"/>
      <c r="J161" s="40"/>
      <c r="K161" s="40"/>
      <c r="L161" s="44"/>
      <c r="M161" s="228"/>
      <c r="N161" s="229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143</v>
      </c>
      <c r="AU161" s="17" t="s">
        <v>82</v>
      </c>
    </row>
    <row r="162" s="2" customFormat="1">
      <c r="A162" s="38"/>
      <c r="B162" s="39"/>
      <c r="C162" s="40"/>
      <c r="D162" s="230" t="s">
        <v>145</v>
      </c>
      <c r="E162" s="40"/>
      <c r="F162" s="231" t="s">
        <v>535</v>
      </c>
      <c r="G162" s="40"/>
      <c r="H162" s="40"/>
      <c r="I162" s="227"/>
      <c r="J162" s="40"/>
      <c r="K162" s="40"/>
      <c r="L162" s="44"/>
      <c r="M162" s="228"/>
      <c r="N162" s="229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145</v>
      </c>
      <c r="AU162" s="17" t="s">
        <v>82</v>
      </c>
    </row>
    <row r="163" s="13" customFormat="1">
      <c r="A163" s="13"/>
      <c r="B163" s="232"/>
      <c r="C163" s="233"/>
      <c r="D163" s="225" t="s">
        <v>154</v>
      </c>
      <c r="E163" s="234" t="s">
        <v>19</v>
      </c>
      <c r="F163" s="235" t="s">
        <v>536</v>
      </c>
      <c r="G163" s="233"/>
      <c r="H163" s="236">
        <v>1.772</v>
      </c>
      <c r="I163" s="237"/>
      <c r="J163" s="233"/>
      <c r="K163" s="233"/>
      <c r="L163" s="238"/>
      <c r="M163" s="239"/>
      <c r="N163" s="240"/>
      <c r="O163" s="240"/>
      <c r="P163" s="240"/>
      <c r="Q163" s="240"/>
      <c r="R163" s="240"/>
      <c r="S163" s="240"/>
      <c r="T163" s="24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2" t="s">
        <v>154</v>
      </c>
      <c r="AU163" s="242" t="s">
        <v>82</v>
      </c>
      <c r="AV163" s="13" t="s">
        <v>82</v>
      </c>
      <c r="AW163" s="13" t="s">
        <v>33</v>
      </c>
      <c r="AX163" s="13" t="s">
        <v>80</v>
      </c>
      <c r="AY163" s="242" t="s">
        <v>134</v>
      </c>
    </row>
    <row r="164" s="2" customFormat="1" ht="16.5" customHeight="1">
      <c r="A164" s="38"/>
      <c r="B164" s="39"/>
      <c r="C164" s="212" t="s">
        <v>238</v>
      </c>
      <c r="D164" s="212" t="s">
        <v>136</v>
      </c>
      <c r="E164" s="213" t="s">
        <v>537</v>
      </c>
      <c r="F164" s="214" t="s">
        <v>538</v>
      </c>
      <c r="G164" s="215" t="s">
        <v>149</v>
      </c>
      <c r="H164" s="216">
        <v>1.728</v>
      </c>
      <c r="I164" s="217"/>
      <c r="J164" s="218">
        <f>ROUND(I164*H164,2)</f>
        <v>0</v>
      </c>
      <c r="K164" s="214" t="s">
        <v>150</v>
      </c>
      <c r="L164" s="44"/>
      <c r="M164" s="219" t="s">
        <v>19</v>
      </c>
      <c r="N164" s="220" t="s">
        <v>43</v>
      </c>
      <c r="O164" s="84"/>
      <c r="P164" s="221">
        <f>O164*H164</f>
        <v>0</v>
      </c>
      <c r="Q164" s="221">
        <v>2.45329</v>
      </c>
      <c r="R164" s="221">
        <f>Q164*H164</f>
        <v>4.2392851199999999</v>
      </c>
      <c r="S164" s="221">
        <v>0</v>
      </c>
      <c r="T164" s="222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3" t="s">
        <v>141</v>
      </c>
      <c r="AT164" s="223" t="s">
        <v>136</v>
      </c>
      <c r="AU164" s="223" t="s">
        <v>82</v>
      </c>
      <c r="AY164" s="17" t="s">
        <v>134</v>
      </c>
      <c r="BE164" s="224">
        <f>IF(N164="základní",J164,0)</f>
        <v>0</v>
      </c>
      <c r="BF164" s="224">
        <f>IF(N164="snížená",J164,0)</f>
        <v>0</v>
      </c>
      <c r="BG164" s="224">
        <f>IF(N164="zákl. přenesená",J164,0)</f>
        <v>0</v>
      </c>
      <c r="BH164" s="224">
        <f>IF(N164="sníž. přenesená",J164,0)</f>
        <v>0</v>
      </c>
      <c r="BI164" s="224">
        <f>IF(N164="nulová",J164,0)</f>
        <v>0</v>
      </c>
      <c r="BJ164" s="17" t="s">
        <v>80</v>
      </c>
      <c r="BK164" s="224">
        <f>ROUND(I164*H164,2)</f>
        <v>0</v>
      </c>
      <c r="BL164" s="17" t="s">
        <v>141</v>
      </c>
      <c r="BM164" s="223" t="s">
        <v>539</v>
      </c>
    </row>
    <row r="165" s="2" customFormat="1">
      <c r="A165" s="38"/>
      <c r="B165" s="39"/>
      <c r="C165" s="40"/>
      <c r="D165" s="225" t="s">
        <v>143</v>
      </c>
      <c r="E165" s="40"/>
      <c r="F165" s="226" t="s">
        <v>540</v>
      </c>
      <c r="G165" s="40"/>
      <c r="H165" s="40"/>
      <c r="I165" s="227"/>
      <c r="J165" s="40"/>
      <c r="K165" s="40"/>
      <c r="L165" s="44"/>
      <c r="M165" s="228"/>
      <c r="N165" s="229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143</v>
      </c>
      <c r="AU165" s="17" t="s">
        <v>82</v>
      </c>
    </row>
    <row r="166" s="2" customFormat="1">
      <c r="A166" s="38"/>
      <c r="B166" s="39"/>
      <c r="C166" s="40"/>
      <c r="D166" s="230" t="s">
        <v>145</v>
      </c>
      <c r="E166" s="40"/>
      <c r="F166" s="231" t="s">
        <v>541</v>
      </c>
      <c r="G166" s="40"/>
      <c r="H166" s="40"/>
      <c r="I166" s="227"/>
      <c r="J166" s="40"/>
      <c r="K166" s="40"/>
      <c r="L166" s="44"/>
      <c r="M166" s="228"/>
      <c r="N166" s="229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145</v>
      </c>
      <c r="AU166" s="17" t="s">
        <v>82</v>
      </c>
    </row>
    <row r="167" s="13" customFormat="1">
      <c r="A167" s="13"/>
      <c r="B167" s="232"/>
      <c r="C167" s="233"/>
      <c r="D167" s="225" t="s">
        <v>154</v>
      </c>
      <c r="E167" s="234" t="s">
        <v>19</v>
      </c>
      <c r="F167" s="235" t="s">
        <v>542</v>
      </c>
      <c r="G167" s="233"/>
      <c r="H167" s="236">
        <v>0.86399999999999999</v>
      </c>
      <c r="I167" s="237"/>
      <c r="J167" s="233"/>
      <c r="K167" s="233"/>
      <c r="L167" s="238"/>
      <c r="M167" s="239"/>
      <c r="N167" s="240"/>
      <c r="O167" s="240"/>
      <c r="P167" s="240"/>
      <c r="Q167" s="240"/>
      <c r="R167" s="240"/>
      <c r="S167" s="240"/>
      <c r="T167" s="24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2" t="s">
        <v>154</v>
      </c>
      <c r="AU167" s="242" t="s">
        <v>82</v>
      </c>
      <c r="AV167" s="13" t="s">
        <v>82</v>
      </c>
      <c r="AW167" s="13" t="s">
        <v>33</v>
      </c>
      <c r="AX167" s="13" t="s">
        <v>72</v>
      </c>
      <c r="AY167" s="242" t="s">
        <v>134</v>
      </c>
    </row>
    <row r="168" s="13" customFormat="1">
      <c r="A168" s="13"/>
      <c r="B168" s="232"/>
      <c r="C168" s="233"/>
      <c r="D168" s="225" t="s">
        <v>154</v>
      </c>
      <c r="E168" s="234" t="s">
        <v>19</v>
      </c>
      <c r="F168" s="235" t="s">
        <v>543</v>
      </c>
      <c r="G168" s="233"/>
      <c r="H168" s="236">
        <v>0.57599999999999996</v>
      </c>
      <c r="I168" s="237"/>
      <c r="J168" s="233"/>
      <c r="K168" s="233"/>
      <c r="L168" s="238"/>
      <c r="M168" s="239"/>
      <c r="N168" s="240"/>
      <c r="O168" s="240"/>
      <c r="P168" s="240"/>
      <c r="Q168" s="240"/>
      <c r="R168" s="240"/>
      <c r="S168" s="240"/>
      <c r="T168" s="24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2" t="s">
        <v>154</v>
      </c>
      <c r="AU168" s="242" t="s">
        <v>82</v>
      </c>
      <c r="AV168" s="13" t="s">
        <v>82</v>
      </c>
      <c r="AW168" s="13" t="s">
        <v>33</v>
      </c>
      <c r="AX168" s="13" t="s">
        <v>72</v>
      </c>
      <c r="AY168" s="242" t="s">
        <v>134</v>
      </c>
    </row>
    <row r="169" s="13" customFormat="1">
      <c r="A169" s="13"/>
      <c r="B169" s="232"/>
      <c r="C169" s="233"/>
      <c r="D169" s="225" t="s">
        <v>154</v>
      </c>
      <c r="E169" s="234" t="s">
        <v>19</v>
      </c>
      <c r="F169" s="235" t="s">
        <v>544</v>
      </c>
      <c r="G169" s="233"/>
      <c r="H169" s="236">
        <v>0.28799999999999998</v>
      </c>
      <c r="I169" s="237"/>
      <c r="J169" s="233"/>
      <c r="K169" s="233"/>
      <c r="L169" s="238"/>
      <c r="M169" s="239"/>
      <c r="N169" s="240"/>
      <c r="O169" s="240"/>
      <c r="P169" s="240"/>
      <c r="Q169" s="240"/>
      <c r="R169" s="240"/>
      <c r="S169" s="240"/>
      <c r="T169" s="24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2" t="s">
        <v>154</v>
      </c>
      <c r="AU169" s="242" t="s">
        <v>82</v>
      </c>
      <c r="AV169" s="13" t="s">
        <v>82</v>
      </c>
      <c r="AW169" s="13" t="s">
        <v>33</v>
      </c>
      <c r="AX169" s="13" t="s">
        <v>72</v>
      </c>
      <c r="AY169" s="242" t="s">
        <v>134</v>
      </c>
    </row>
    <row r="170" s="14" customFormat="1">
      <c r="A170" s="14"/>
      <c r="B170" s="243"/>
      <c r="C170" s="244"/>
      <c r="D170" s="225" t="s">
        <v>154</v>
      </c>
      <c r="E170" s="245" t="s">
        <v>19</v>
      </c>
      <c r="F170" s="246" t="s">
        <v>156</v>
      </c>
      <c r="G170" s="244"/>
      <c r="H170" s="247">
        <v>1.728</v>
      </c>
      <c r="I170" s="248"/>
      <c r="J170" s="244"/>
      <c r="K170" s="244"/>
      <c r="L170" s="249"/>
      <c r="M170" s="250"/>
      <c r="N170" s="251"/>
      <c r="O170" s="251"/>
      <c r="P170" s="251"/>
      <c r="Q170" s="251"/>
      <c r="R170" s="251"/>
      <c r="S170" s="251"/>
      <c r="T170" s="252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3" t="s">
        <v>154</v>
      </c>
      <c r="AU170" s="253" t="s">
        <v>82</v>
      </c>
      <c r="AV170" s="14" t="s">
        <v>141</v>
      </c>
      <c r="AW170" s="14" t="s">
        <v>33</v>
      </c>
      <c r="AX170" s="14" t="s">
        <v>80</v>
      </c>
      <c r="AY170" s="253" t="s">
        <v>134</v>
      </c>
    </row>
    <row r="171" s="2" customFormat="1" ht="33" customHeight="1">
      <c r="A171" s="38"/>
      <c r="B171" s="39"/>
      <c r="C171" s="212" t="s">
        <v>245</v>
      </c>
      <c r="D171" s="212" t="s">
        <v>136</v>
      </c>
      <c r="E171" s="213" t="s">
        <v>545</v>
      </c>
      <c r="F171" s="214" t="s">
        <v>546</v>
      </c>
      <c r="G171" s="215" t="s">
        <v>139</v>
      </c>
      <c r="H171" s="216">
        <v>27.600000000000001</v>
      </c>
      <c r="I171" s="217"/>
      <c r="J171" s="218">
        <f>ROUND(I171*H171,2)</f>
        <v>0</v>
      </c>
      <c r="K171" s="214" t="s">
        <v>150</v>
      </c>
      <c r="L171" s="44"/>
      <c r="M171" s="219" t="s">
        <v>19</v>
      </c>
      <c r="N171" s="220" t="s">
        <v>43</v>
      </c>
      <c r="O171" s="84"/>
      <c r="P171" s="221">
        <f>O171*H171</f>
        <v>0</v>
      </c>
      <c r="Q171" s="221">
        <v>0.58443000000000001</v>
      </c>
      <c r="R171" s="221">
        <f>Q171*H171</f>
        <v>16.130268000000001</v>
      </c>
      <c r="S171" s="221">
        <v>0</v>
      </c>
      <c r="T171" s="222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3" t="s">
        <v>141</v>
      </c>
      <c r="AT171" s="223" t="s">
        <v>136</v>
      </c>
      <c r="AU171" s="223" t="s">
        <v>82</v>
      </c>
      <c r="AY171" s="17" t="s">
        <v>134</v>
      </c>
      <c r="BE171" s="224">
        <f>IF(N171="základní",J171,0)</f>
        <v>0</v>
      </c>
      <c r="BF171" s="224">
        <f>IF(N171="snížená",J171,0)</f>
        <v>0</v>
      </c>
      <c r="BG171" s="224">
        <f>IF(N171="zákl. přenesená",J171,0)</f>
        <v>0</v>
      </c>
      <c r="BH171" s="224">
        <f>IF(N171="sníž. přenesená",J171,0)</f>
        <v>0</v>
      </c>
      <c r="BI171" s="224">
        <f>IF(N171="nulová",J171,0)</f>
        <v>0</v>
      </c>
      <c r="BJ171" s="17" t="s">
        <v>80</v>
      </c>
      <c r="BK171" s="224">
        <f>ROUND(I171*H171,2)</f>
        <v>0</v>
      </c>
      <c r="BL171" s="17" t="s">
        <v>141</v>
      </c>
      <c r="BM171" s="223" t="s">
        <v>547</v>
      </c>
    </row>
    <row r="172" s="2" customFormat="1">
      <c r="A172" s="38"/>
      <c r="B172" s="39"/>
      <c r="C172" s="40"/>
      <c r="D172" s="225" t="s">
        <v>143</v>
      </c>
      <c r="E172" s="40"/>
      <c r="F172" s="226" t="s">
        <v>548</v>
      </c>
      <c r="G172" s="40"/>
      <c r="H172" s="40"/>
      <c r="I172" s="227"/>
      <c r="J172" s="40"/>
      <c r="K172" s="40"/>
      <c r="L172" s="44"/>
      <c r="M172" s="228"/>
      <c r="N172" s="229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143</v>
      </c>
      <c r="AU172" s="17" t="s">
        <v>82</v>
      </c>
    </row>
    <row r="173" s="2" customFormat="1">
      <c r="A173" s="38"/>
      <c r="B173" s="39"/>
      <c r="C173" s="40"/>
      <c r="D173" s="230" t="s">
        <v>145</v>
      </c>
      <c r="E173" s="40"/>
      <c r="F173" s="231" t="s">
        <v>549</v>
      </c>
      <c r="G173" s="40"/>
      <c r="H173" s="40"/>
      <c r="I173" s="227"/>
      <c r="J173" s="40"/>
      <c r="K173" s="40"/>
      <c r="L173" s="44"/>
      <c r="M173" s="228"/>
      <c r="N173" s="229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145</v>
      </c>
      <c r="AU173" s="17" t="s">
        <v>82</v>
      </c>
    </row>
    <row r="174" s="13" customFormat="1">
      <c r="A174" s="13"/>
      <c r="B174" s="232"/>
      <c r="C174" s="233"/>
      <c r="D174" s="225" t="s">
        <v>154</v>
      </c>
      <c r="E174" s="234" t="s">
        <v>19</v>
      </c>
      <c r="F174" s="235" t="s">
        <v>550</v>
      </c>
      <c r="G174" s="233"/>
      <c r="H174" s="236">
        <v>27.600000000000001</v>
      </c>
      <c r="I174" s="237"/>
      <c r="J174" s="233"/>
      <c r="K174" s="233"/>
      <c r="L174" s="238"/>
      <c r="M174" s="239"/>
      <c r="N174" s="240"/>
      <c r="O174" s="240"/>
      <c r="P174" s="240"/>
      <c r="Q174" s="240"/>
      <c r="R174" s="240"/>
      <c r="S174" s="240"/>
      <c r="T174" s="24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2" t="s">
        <v>154</v>
      </c>
      <c r="AU174" s="242" t="s">
        <v>82</v>
      </c>
      <c r="AV174" s="13" t="s">
        <v>82</v>
      </c>
      <c r="AW174" s="13" t="s">
        <v>33</v>
      </c>
      <c r="AX174" s="13" t="s">
        <v>80</v>
      </c>
      <c r="AY174" s="242" t="s">
        <v>134</v>
      </c>
    </row>
    <row r="175" s="2" customFormat="1" ht="24.15" customHeight="1">
      <c r="A175" s="38"/>
      <c r="B175" s="39"/>
      <c r="C175" s="212" t="s">
        <v>251</v>
      </c>
      <c r="D175" s="212" t="s">
        <v>136</v>
      </c>
      <c r="E175" s="213" t="s">
        <v>551</v>
      </c>
      <c r="F175" s="214" t="s">
        <v>552</v>
      </c>
      <c r="G175" s="215" t="s">
        <v>149</v>
      </c>
      <c r="H175" s="216">
        <v>7.4249999999999998</v>
      </c>
      <c r="I175" s="217"/>
      <c r="J175" s="218">
        <f>ROUND(I175*H175,2)</f>
        <v>0</v>
      </c>
      <c r="K175" s="214" t="s">
        <v>150</v>
      </c>
      <c r="L175" s="44"/>
      <c r="M175" s="219" t="s">
        <v>19</v>
      </c>
      <c r="N175" s="220" t="s">
        <v>43</v>
      </c>
      <c r="O175" s="84"/>
      <c r="P175" s="221">
        <f>O175*H175</f>
        <v>0</v>
      </c>
      <c r="Q175" s="221">
        <v>2.45329</v>
      </c>
      <c r="R175" s="221">
        <f>Q175*H175</f>
        <v>18.21567825</v>
      </c>
      <c r="S175" s="221">
        <v>0</v>
      </c>
      <c r="T175" s="222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3" t="s">
        <v>141</v>
      </c>
      <c r="AT175" s="223" t="s">
        <v>136</v>
      </c>
      <c r="AU175" s="223" t="s">
        <v>82</v>
      </c>
      <c r="AY175" s="17" t="s">
        <v>134</v>
      </c>
      <c r="BE175" s="224">
        <f>IF(N175="základní",J175,0)</f>
        <v>0</v>
      </c>
      <c r="BF175" s="224">
        <f>IF(N175="snížená",J175,0)</f>
        <v>0</v>
      </c>
      <c r="BG175" s="224">
        <f>IF(N175="zákl. přenesená",J175,0)</f>
        <v>0</v>
      </c>
      <c r="BH175" s="224">
        <f>IF(N175="sníž. přenesená",J175,0)</f>
        <v>0</v>
      </c>
      <c r="BI175" s="224">
        <f>IF(N175="nulová",J175,0)</f>
        <v>0</v>
      </c>
      <c r="BJ175" s="17" t="s">
        <v>80</v>
      </c>
      <c r="BK175" s="224">
        <f>ROUND(I175*H175,2)</f>
        <v>0</v>
      </c>
      <c r="BL175" s="17" t="s">
        <v>141</v>
      </c>
      <c r="BM175" s="223" t="s">
        <v>553</v>
      </c>
    </row>
    <row r="176" s="2" customFormat="1">
      <c r="A176" s="38"/>
      <c r="B176" s="39"/>
      <c r="C176" s="40"/>
      <c r="D176" s="225" t="s">
        <v>143</v>
      </c>
      <c r="E176" s="40"/>
      <c r="F176" s="226" t="s">
        <v>554</v>
      </c>
      <c r="G176" s="40"/>
      <c r="H176" s="40"/>
      <c r="I176" s="227"/>
      <c r="J176" s="40"/>
      <c r="K176" s="40"/>
      <c r="L176" s="44"/>
      <c r="M176" s="228"/>
      <c r="N176" s="229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143</v>
      </c>
      <c r="AU176" s="17" t="s">
        <v>82</v>
      </c>
    </row>
    <row r="177" s="2" customFormat="1">
      <c r="A177" s="38"/>
      <c r="B177" s="39"/>
      <c r="C177" s="40"/>
      <c r="D177" s="230" t="s">
        <v>145</v>
      </c>
      <c r="E177" s="40"/>
      <c r="F177" s="231" t="s">
        <v>555</v>
      </c>
      <c r="G177" s="40"/>
      <c r="H177" s="40"/>
      <c r="I177" s="227"/>
      <c r="J177" s="40"/>
      <c r="K177" s="40"/>
      <c r="L177" s="44"/>
      <c r="M177" s="228"/>
      <c r="N177" s="229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145</v>
      </c>
      <c r="AU177" s="17" t="s">
        <v>82</v>
      </c>
    </row>
    <row r="178" s="13" customFormat="1">
      <c r="A178" s="13"/>
      <c r="B178" s="232"/>
      <c r="C178" s="233"/>
      <c r="D178" s="225" t="s">
        <v>154</v>
      </c>
      <c r="E178" s="234" t="s">
        <v>19</v>
      </c>
      <c r="F178" s="235" t="s">
        <v>556</v>
      </c>
      <c r="G178" s="233"/>
      <c r="H178" s="236">
        <v>7.4249999999999998</v>
      </c>
      <c r="I178" s="237"/>
      <c r="J178" s="233"/>
      <c r="K178" s="233"/>
      <c r="L178" s="238"/>
      <c r="M178" s="239"/>
      <c r="N178" s="240"/>
      <c r="O178" s="240"/>
      <c r="P178" s="240"/>
      <c r="Q178" s="240"/>
      <c r="R178" s="240"/>
      <c r="S178" s="240"/>
      <c r="T178" s="24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2" t="s">
        <v>154</v>
      </c>
      <c r="AU178" s="242" t="s">
        <v>82</v>
      </c>
      <c r="AV178" s="13" t="s">
        <v>82</v>
      </c>
      <c r="AW178" s="13" t="s">
        <v>33</v>
      </c>
      <c r="AX178" s="13" t="s">
        <v>80</v>
      </c>
      <c r="AY178" s="242" t="s">
        <v>134</v>
      </c>
    </row>
    <row r="179" s="2" customFormat="1" ht="16.5" customHeight="1">
      <c r="A179" s="38"/>
      <c r="B179" s="39"/>
      <c r="C179" s="212" t="s">
        <v>256</v>
      </c>
      <c r="D179" s="212" t="s">
        <v>136</v>
      </c>
      <c r="E179" s="213" t="s">
        <v>557</v>
      </c>
      <c r="F179" s="214" t="s">
        <v>558</v>
      </c>
      <c r="G179" s="215" t="s">
        <v>139</v>
      </c>
      <c r="H179" s="216">
        <v>59.399999999999999</v>
      </c>
      <c r="I179" s="217"/>
      <c r="J179" s="218">
        <f>ROUND(I179*H179,2)</f>
        <v>0</v>
      </c>
      <c r="K179" s="214" t="s">
        <v>150</v>
      </c>
      <c r="L179" s="44"/>
      <c r="M179" s="219" t="s">
        <v>19</v>
      </c>
      <c r="N179" s="220" t="s">
        <v>43</v>
      </c>
      <c r="O179" s="84"/>
      <c r="P179" s="221">
        <f>O179*H179</f>
        <v>0</v>
      </c>
      <c r="Q179" s="221">
        <v>0.0027499999999999998</v>
      </c>
      <c r="R179" s="221">
        <f>Q179*H179</f>
        <v>0.16335</v>
      </c>
      <c r="S179" s="221">
        <v>0</v>
      </c>
      <c r="T179" s="222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3" t="s">
        <v>141</v>
      </c>
      <c r="AT179" s="223" t="s">
        <v>136</v>
      </c>
      <c r="AU179" s="223" t="s">
        <v>82</v>
      </c>
      <c r="AY179" s="17" t="s">
        <v>134</v>
      </c>
      <c r="BE179" s="224">
        <f>IF(N179="základní",J179,0)</f>
        <v>0</v>
      </c>
      <c r="BF179" s="224">
        <f>IF(N179="snížená",J179,0)</f>
        <v>0</v>
      </c>
      <c r="BG179" s="224">
        <f>IF(N179="zákl. přenesená",J179,0)</f>
        <v>0</v>
      </c>
      <c r="BH179" s="224">
        <f>IF(N179="sníž. přenesená",J179,0)</f>
        <v>0</v>
      </c>
      <c r="BI179" s="224">
        <f>IF(N179="nulová",J179,0)</f>
        <v>0</v>
      </c>
      <c r="BJ179" s="17" t="s">
        <v>80</v>
      </c>
      <c r="BK179" s="224">
        <f>ROUND(I179*H179,2)</f>
        <v>0</v>
      </c>
      <c r="BL179" s="17" t="s">
        <v>141</v>
      </c>
      <c r="BM179" s="223" t="s">
        <v>559</v>
      </c>
    </row>
    <row r="180" s="2" customFormat="1">
      <c r="A180" s="38"/>
      <c r="B180" s="39"/>
      <c r="C180" s="40"/>
      <c r="D180" s="225" t="s">
        <v>143</v>
      </c>
      <c r="E180" s="40"/>
      <c r="F180" s="226" t="s">
        <v>560</v>
      </c>
      <c r="G180" s="40"/>
      <c r="H180" s="40"/>
      <c r="I180" s="227"/>
      <c r="J180" s="40"/>
      <c r="K180" s="40"/>
      <c r="L180" s="44"/>
      <c r="M180" s="228"/>
      <c r="N180" s="229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143</v>
      </c>
      <c r="AU180" s="17" t="s">
        <v>82</v>
      </c>
    </row>
    <row r="181" s="2" customFormat="1">
      <c r="A181" s="38"/>
      <c r="B181" s="39"/>
      <c r="C181" s="40"/>
      <c r="D181" s="230" t="s">
        <v>145</v>
      </c>
      <c r="E181" s="40"/>
      <c r="F181" s="231" t="s">
        <v>561</v>
      </c>
      <c r="G181" s="40"/>
      <c r="H181" s="40"/>
      <c r="I181" s="227"/>
      <c r="J181" s="40"/>
      <c r="K181" s="40"/>
      <c r="L181" s="44"/>
      <c r="M181" s="228"/>
      <c r="N181" s="229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145</v>
      </c>
      <c r="AU181" s="17" t="s">
        <v>82</v>
      </c>
    </row>
    <row r="182" s="13" customFormat="1">
      <c r="A182" s="13"/>
      <c r="B182" s="232"/>
      <c r="C182" s="233"/>
      <c r="D182" s="225" t="s">
        <v>154</v>
      </c>
      <c r="E182" s="234" t="s">
        <v>19</v>
      </c>
      <c r="F182" s="235" t="s">
        <v>562</v>
      </c>
      <c r="G182" s="233"/>
      <c r="H182" s="236">
        <v>59.399999999999999</v>
      </c>
      <c r="I182" s="237"/>
      <c r="J182" s="233"/>
      <c r="K182" s="233"/>
      <c r="L182" s="238"/>
      <c r="M182" s="239"/>
      <c r="N182" s="240"/>
      <c r="O182" s="240"/>
      <c r="P182" s="240"/>
      <c r="Q182" s="240"/>
      <c r="R182" s="240"/>
      <c r="S182" s="240"/>
      <c r="T182" s="24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2" t="s">
        <v>154</v>
      </c>
      <c r="AU182" s="242" t="s">
        <v>82</v>
      </c>
      <c r="AV182" s="13" t="s">
        <v>82</v>
      </c>
      <c r="AW182" s="13" t="s">
        <v>33</v>
      </c>
      <c r="AX182" s="13" t="s">
        <v>80</v>
      </c>
      <c r="AY182" s="242" t="s">
        <v>134</v>
      </c>
    </row>
    <row r="183" s="2" customFormat="1" ht="21.75" customHeight="1">
      <c r="A183" s="38"/>
      <c r="B183" s="39"/>
      <c r="C183" s="212" t="s">
        <v>262</v>
      </c>
      <c r="D183" s="212" t="s">
        <v>136</v>
      </c>
      <c r="E183" s="213" t="s">
        <v>563</v>
      </c>
      <c r="F183" s="214" t="s">
        <v>564</v>
      </c>
      <c r="G183" s="215" t="s">
        <v>139</v>
      </c>
      <c r="H183" s="216">
        <v>59.399999999999999</v>
      </c>
      <c r="I183" s="217"/>
      <c r="J183" s="218">
        <f>ROUND(I183*H183,2)</f>
        <v>0</v>
      </c>
      <c r="K183" s="214" t="s">
        <v>150</v>
      </c>
      <c r="L183" s="44"/>
      <c r="M183" s="219" t="s">
        <v>19</v>
      </c>
      <c r="N183" s="220" t="s">
        <v>43</v>
      </c>
      <c r="O183" s="84"/>
      <c r="P183" s="221">
        <f>O183*H183</f>
        <v>0</v>
      </c>
      <c r="Q183" s="221">
        <v>0</v>
      </c>
      <c r="R183" s="221">
        <f>Q183*H183</f>
        <v>0</v>
      </c>
      <c r="S183" s="221">
        <v>0</v>
      </c>
      <c r="T183" s="222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3" t="s">
        <v>141</v>
      </c>
      <c r="AT183" s="223" t="s">
        <v>136</v>
      </c>
      <c r="AU183" s="223" t="s">
        <v>82</v>
      </c>
      <c r="AY183" s="17" t="s">
        <v>134</v>
      </c>
      <c r="BE183" s="224">
        <f>IF(N183="základní",J183,0)</f>
        <v>0</v>
      </c>
      <c r="BF183" s="224">
        <f>IF(N183="snížená",J183,0)</f>
        <v>0</v>
      </c>
      <c r="BG183" s="224">
        <f>IF(N183="zákl. přenesená",J183,0)</f>
        <v>0</v>
      </c>
      <c r="BH183" s="224">
        <f>IF(N183="sníž. přenesená",J183,0)</f>
        <v>0</v>
      </c>
      <c r="BI183" s="224">
        <f>IF(N183="nulová",J183,0)</f>
        <v>0</v>
      </c>
      <c r="BJ183" s="17" t="s">
        <v>80</v>
      </c>
      <c r="BK183" s="224">
        <f>ROUND(I183*H183,2)</f>
        <v>0</v>
      </c>
      <c r="BL183" s="17" t="s">
        <v>141</v>
      </c>
      <c r="BM183" s="223" t="s">
        <v>565</v>
      </c>
    </row>
    <row r="184" s="2" customFormat="1">
      <c r="A184" s="38"/>
      <c r="B184" s="39"/>
      <c r="C184" s="40"/>
      <c r="D184" s="225" t="s">
        <v>143</v>
      </c>
      <c r="E184" s="40"/>
      <c r="F184" s="226" t="s">
        <v>566</v>
      </c>
      <c r="G184" s="40"/>
      <c r="H184" s="40"/>
      <c r="I184" s="227"/>
      <c r="J184" s="40"/>
      <c r="K184" s="40"/>
      <c r="L184" s="44"/>
      <c r="M184" s="228"/>
      <c r="N184" s="229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143</v>
      </c>
      <c r="AU184" s="17" t="s">
        <v>82</v>
      </c>
    </row>
    <row r="185" s="2" customFormat="1">
      <c r="A185" s="38"/>
      <c r="B185" s="39"/>
      <c r="C185" s="40"/>
      <c r="D185" s="230" t="s">
        <v>145</v>
      </c>
      <c r="E185" s="40"/>
      <c r="F185" s="231" t="s">
        <v>567</v>
      </c>
      <c r="G185" s="40"/>
      <c r="H185" s="40"/>
      <c r="I185" s="227"/>
      <c r="J185" s="40"/>
      <c r="K185" s="40"/>
      <c r="L185" s="44"/>
      <c r="M185" s="228"/>
      <c r="N185" s="229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145</v>
      </c>
      <c r="AU185" s="17" t="s">
        <v>82</v>
      </c>
    </row>
    <row r="186" s="2" customFormat="1" ht="24.15" customHeight="1">
      <c r="A186" s="38"/>
      <c r="B186" s="39"/>
      <c r="C186" s="212" t="s">
        <v>7</v>
      </c>
      <c r="D186" s="212" t="s">
        <v>136</v>
      </c>
      <c r="E186" s="213" t="s">
        <v>568</v>
      </c>
      <c r="F186" s="214" t="s">
        <v>569</v>
      </c>
      <c r="G186" s="215" t="s">
        <v>206</v>
      </c>
      <c r="H186" s="216">
        <v>0.98899999999999999</v>
      </c>
      <c r="I186" s="217"/>
      <c r="J186" s="218">
        <f>ROUND(I186*H186,2)</f>
        <v>0</v>
      </c>
      <c r="K186" s="214" t="s">
        <v>150</v>
      </c>
      <c r="L186" s="44"/>
      <c r="M186" s="219" t="s">
        <v>19</v>
      </c>
      <c r="N186" s="220" t="s">
        <v>43</v>
      </c>
      <c r="O186" s="84"/>
      <c r="P186" s="221">
        <f>O186*H186</f>
        <v>0</v>
      </c>
      <c r="Q186" s="221">
        <v>1.0593999999999999</v>
      </c>
      <c r="R186" s="221">
        <f>Q186*H186</f>
        <v>1.0477466</v>
      </c>
      <c r="S186" s="221">
        <v>0</v>
      </c>
      <c r="T186" s="222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3" t="s">
        <v>141</v>
      </c>
      <c r="AT186" s="223" t="s">
        <v>136</v>
      </c>
      <c r="AU186" s="223" t="s">
        <v>82</v>
      </c>
      <c r="AY186" s="17" t="s">
        <v>134</v>
      </c>
      <c r="BE186" s="224">
        <f>IF(N186="základní",J186,0)</f>
        <v>0</v>
      </c>
      <c r="BF186" s="224">
        <f>IF(N186="snížená",J186,0)</f>
        <v>0</v>
      </c>
      <c r="BG186" s="224">
        <f>IF(N186="zákl. přenesená",J186,0)</f>
        <v>0</v>
      </c>
      <c r="BH186" s="224">
        <f>IF(N186="sníž. přenesená",J186,0)</f>
        <v>0</v>
      </c>
      <c r="BI186" s="224">
        <f>IF(N186="nulová",J186,0)</f>
        <v>0</v>
      </c>
      <c r="BJ186" s="17" t="s">
        <v>80</v>
      </c>
      <c r="BK186" s="224">
        <f>ROUND(I186*H186,2)</f>
        <v>0</v>
      </c>
      <c r="BL186" s="17" t="s">
        <v>141</v>
      </c>
      <c r="BM186" s="223" t="s">
        <v>570</v>
      </c>
    </row>
    <row r="187" s="2" customFormat="1">
      <c r="A187" s="38"/>
      <c r="B187" s="39"/>
      <c r="C187" s="40"/>
      <c r="D187" s="225" t="s">
        <v>143</v>
      </c>
      <c r="E187" s="40"/>
      <c r="F187" s="226" t="s">
        <v>571</v>
      </c>
      <c r="G187" s="40"/>
      <c r="H187" s="40"/>
      <c r="I187" s="227"/>
      <c r="J187" s="40"/>
      <c r="K187" s="40"/>
      <c r="L187" s="44"/>
      <c r="M187" s="228"/>
      <c r="N187" s="229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143</v>
      </c>
      <c r="AU187" s="17" t="s">
        <v>82</v>
      </c>
    </row>
    <row r="188" s="2" customFormat="1">
      <c r="A188" s="38"/>
      <c r="B188" s="39"/>
      <c r="C188" s="40"/>
      <c r="D188" s="230" t="s">
        <v>145</v>
      </c>
      <c r="E188" s="40"/>
      <c r="F188" s="231" t="s">
        <v>572</v>
      </c>
      <c r="G188" s="40"/>
      <c r="H188" s="40"/>
      <c r="I188" s="227"/>
      <c r="J188" s="40"/>
      <c r="K188" s="40"/>
      <c r="L188" s="44"/>
      <c r="M188" s="228"/>
      <c r="N188" s="229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145</v>
      </c>
      <c r="AU188" s="17" t="s">
        <v>82</v>
      </c>
    </row>
    <row r="189" s="13" customFormat="1">
      <c r="A189" s="13"/>
      <c r="B189" s="232"/>
      <c r="C189" s="233"/>
      <c r="D189" s="225" t="s">
        <v>154</v>
      </c>
      <c r="E189" s="234" t="s">
        <v>19</v>
      </c>
      <c r="F189" s="235" t="s">
        <v>573</v>
      </c>
      <c r="G189" s="233"/>
      <c r="H189" s="236">
        <v>0.58899999999999997</v>
      </c>
      <c r="I189" s="237"/>
      <c r="J189" s="233"/>
      <c r="K189" s="233"/>
      <c r="L189" s="238"/>
      <c r="M189" s="239"/>
      <c r="N189" s="240"/>
      <c r="O189" s="240"/>
      <c r="P189" s="240"/>
      <c r="Q189" s="240"/>
      <c r="R189" s="240"/>
      <c r="S189" s="240"/>
      <c r="T189" s="24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2" t="s">
        <v>154</v>
      </c>
      <c r="AU189" s="242" t="s">
        <v>82</v>
      </c>
      <c r="AV189" s="13" t="s">
        <v>82</v>
      </c>
      <c r="AW189" s="13" t="s">
        <v>33</v>
      </c>
      <c r="AX189" s="13" t="s">
        <v>72</v>
      </c>
      <c r="AY189" s="242" t="s">
        <v>134</v>
      </c>
    </row>
    <row r="190" s="13" customFormat="1">
      <c r="A190" s="13"/>
      <c r="B190" s="232"/>
      <c r="C190" s="233"/>
      <c r="D190" s="225" t="s">
        <v>154</v>
      </c>
      <c r="E190" s="234" t="s">
        <v>19</v>
      </c>
      <c r="F190" s="235" t="s">
        <v>574</v>
      </c>
      <c r="G190" s="233"/>
      <c r="H190" s="236">
        <v>0.40000000000000002</v>
      </c>
      <c r="I190" s="237"/>
      <c r="J190" s="233"/>
      <c r="K190" s="233"/>
      <c r="L190" s="238"/>
      <c r="M190" s="239"/>
      <c r="N190" s="240"/>
      <c r="O190" s="240"/>
      <c r="P190" s="240"/>
      <c r="Q190" s="240"/>
      <c r="R190" s="240"/>
      <c r="S190" s="240"/>
      <c r="T190" s="24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2" t="s">
        <v>154</v>
      </c>
      <c r="AU190" s="242" t="s">
        <v>82</v>
      </c>
      <c r="AV190" s="13" t="s">
        <v>82</v>
      </c>
      <c r="AW190" s="13" t="s">
        <v>33</v>
      </c>
      <c r="AX190" s="13" t="s">
        <v>72</v>
      </c>
      <c r="AY190" s="242" t="s">
        <v>134</v>
      </c>
    </row>
    <row r="191" s="14" customFormat="1">
      <c r="A191" s="14"/>
      <c r="B191" s="243"/>
      <c r="C191" s="244"/>
      <c r="D191" s="225" t="s">
        <v>154</v>
      </c>
      <c r="E191" s="245" t="s">
        <v>19</v>
      </c>
      <c r="F191" s="246" t="s">
        <v>156</v>
      </c>
      <c r="G191" s="244"/>
      <c r="H191" s="247">
        <v>0.98899999999999999</v>
      </c>
      <c r="I191" s="248"/>
      <c r="J191" s="244"/>
      <c r="K191" s="244"/>
      <c r="L191" s="249"/>
      <c r="M191" s="250"/>
      <c r="N191" s="251"/>
      <c r="O191" s="251"/>
      <c r="P191" s="251"/>
      <c r="Q191" s="251"/>
      <c r="R191" s="251"/>
      <c r="S191" s="251"/>
      <c r="T191" s="252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3" t="s">
        <v>154</v>
      </c>
      <c r="AU191" s="253" t="s">
        <v>82</v>
      </c>
      <c r="AV191" s="14" t="s">
        <v>141</v>
      </c>
      <c r="AW191" s="14" t="s">
        <v>33</v>
      </c>
      <c r="AX191" s="14" t="s">
        <v>80</v>
      </c>
      <c r="AY191" s="253" t="s">
        <v>134</v>
      </c>
    </row>
    <row r="192" s="2" customFormat="1" ht="21.75" customHeight="1">
      <c r="A192" s="38"/>
      <c r="B192" s="39"/>
      <c r="C192" s="212" t="s">
        <v>272</v>
      </c>
      <c r="D192" s="212" t="s">
        <v>136</v>
      </c>
      <c r="E192" s="213" t="s">
        <v>575</v>
      </c>
      <c r="F192" s="214" t="s">
        <v>576</v>
      </c>
      <c r="G192" s="215" t="s">
        <v>206</v>
      </c>
      <c r="H192" s="216">
        <v>1.909</v>
      </c>
      <c r="I192" s="217"/>
      <c r="J192" s="218">
        <f>ROUND(I192*H192,2)</f>
        <v>0</v>
      </c>
      <c r="K192" s="214" t="s">
        <v>150</v>
      </c>
      <c r="L192" s="44"/>
      <c r="M192" s="219" t="s">
        <v>19</v>
      </c>
      <c r="N192" s="220" t="s">
        <v>43</v>
      </c>
      <c r="O192" s="84"/>
      <c r="P192" s="221">
        <f>O192*H192</f>
        <v>0</v>
      </c>
      <c r="Q192" s="221">
        <v>1.06277</v>
      </c>
      <c r="R192" s="221">
        <f>Q192*H192</f>
        <v>2.0288279299999998</v>
      </c>
      <c r="S192" s="221">
        <v>0</v>
      </c>
      <c r="T192" s="222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3" t="s">
        <v>141</v>
      </c>
      <c r="AT192" s="223" t="s">
        <v>136</v>
      </c>
      <c r="AU192" s="223" t="s">
        <v>82</v>
      </c>
      <c r="AY192" s="17" t="s">
        <v>134</v>
      </c>
      <c r="BE192" s="224">
        <f>IF(N192="základní",J192,0)</f>
        <v>0</v>
      </c>
      <c r="BF192" s="224">
        <f>IF(N192="snížená",J192,0)</f>
        <v>0</v>
      </c>
      <c r="BG192" s="224">
        <f>IF(N192="zákl. přenesená",J192,0)</f>
        <v>0</v>
      </c>
      <c r="BH192" s="224">
        <f>IF(N192="sníž. přenesená",J192,0)</f>
        <v>0</v>
      </c>
      <c r="BI192" s="224">
        <f>IF(N192="nulová",J192,0)</f>
        <v>0</v>
      </c>
      <c r="BJ192" s="17" t="s">
        <v>80</v>
      </c>
      <c r="BK192" s="224">
        <f>ROUND(I192*H192,2)</f>
        <v>0</v>
      </c>
      <c r="BL192" s="17" t="s">
        <v>141</v>
      </c>
      <c r="BM192" s="223" t="s">
        <v>577</v>
      </c>
    </row>
    <row r="193" s="2" customFormat="1">
      <c r="A193" s="38"/>
      <c r="B193" s="39"/>
      <c r="C193" s="40"/>
      <c r="D193" s="225" t="s">
        <v>143</v>
      </c>
      <c r="E193" s="40"/>
      <c r="F193" s="226" t="s">
        <v>578</v>
      </c>
      <c r="G193" s="40"/>
      <c r="H193" s="40"/>
      <c r="I193" s="227"/>
      <c r="J193" s="40"/>
      <c r="K193" s="40"/>
      <c r="L193" s="44"/>
      <c r="M193" s="228"/>
      <c r="N193" s="229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143</v>
      </c>
      <c r="AU193" s="17" t="s">
        <v>82</v>
      </c>
    </row>
    <row r="194" s="2" customFormat="1">
      <c r="A194" s="38"/>
      <c r="B194" s="39"/>
      <c r="C194" s="40"/>
      <c r="D194" s="230" t="s">
        <v>145</v>
      </c>
      <c r="E194" s="40"/>
      <c r="F194" s="231" t="s">
        <v>579</v>
      </c>
      <c r="G194" s="40"/>
      <c r="H194" s="40"/>
      <c r="I194" s="227"/>
      <c r="J194" s="40"/>
      <c r="K194" s="40"/>
      <c r="L194" s="44"/>
      <c r="M194" s="228"/>
      <c r="N194" s="229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145</v>
      </c>
      <c r="AU194" s="17" t="s">
        <v>82</v>
      </c>
    </row>
    <row r="195" s="13" customFormat="1">
      <c r="A195" s="13"/>
      <c r="B195" s="232"/>
      <c r="C195" s="233"/>
      <c r="D195" s="225" t="s">
        <v>154</v>
      </c>
      <c r="E195" s="234" t="s">
        <v>19</v>
      </c>
      <c r="F195" s="235" t="s">
        <v>580</v>
      </c>
      <c r="G195" s="233"/>
      <c r="H195" s="236">
        <v>0.38900000000000001</v>
      </c>
      <c r="I195" s="237"/>
      <c r="J195" s="233"/>
      <c r="K195" s="233"/>
      <c r="L195" s="238"/>
      <c r="M195" s="239"/>
      <c r="N195" s="240"/>
      <c r="O195" s="240"/>
      <c r="P195" s="240"/>
      <c r="Q195" s="240"/>
      <c r="R195" s="240"/>
      <c r="S195" s="240"/>
      <c r="T195" s="24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2" t="s">
        <v>154</v>
      </c>
      <c r="AU195" s="242" t="s">
        <v>82</v>
      </c>
      <c r="AV195" s="13" t="s">
        <v>82</v>
      </c>
      <c r="AW195" s="13" t="s">
        <v>33</v>
      </c>
      <c r="AX195" s="13" t="s">
        <v>72</v>
      </c>
      <c r="AY195" s="242" t="s">
        <v>134</v>
      </c>
    </row>
    <row r="196" s="13" customFormat="1">
      <c r="A196" s="13"/>
      <c r="B196" s="232"/>
      <c r="C196" s="233"/>
      <c r="D196" s="225" t="s">
        <v>154</v>
      </c>
      <c r="E196" s="234" t="s">
        <v>19</v>
      </c>
      <c r="F196" s="235" t="s">
        <v>581</v>
      </c>
      <c r="G196" s="233"/>
      <c r="H196" s="236">
        <v>1.52</v>
      </c>
      <c r="I196" s="237"/>
      <c r="J196" s="233"/>
      <c r="K196" s="233"/>
      <c r="L196" s="238"/>
      <c r="M196" s="239"/>
      <c r="N196" s="240"/>
      <c r="O196" s="240"/>
      <c r="P196" s="240"/>
      <c r="Q196" s="240"/>
      <c r="R196" s="240"/>
      <c r="S196" s="240"/>
      <c r="T196" s="24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2" t="s">
        <v>154</v>
      </c>
      <c r="AU196" s="242" t="s">
        <v>82</v>
      </c>
      <c r="AV196" s="13" t="s">
        <v>82</v>
      </c>
      <c r="AW196" s="13" t="s">
        <v>33</v>
      </c>
      <c r="AX196" s="13" t="s">
        <v>72</v>
      </c>
      <c r="AY196" s="242" t="s">
        <v>134</v>
      </c>
    </row>
    <row r="197" s="14" customFormat="1">
      <c r="A197" s="14"/>
      <c r="B197" s="243"/>
      <c r="C197" s="244"/>
      <c r="D197" s="225" t="s">
        <v>154</v>
      </c>
      <c r="E197" s="245" t="s">
        <v>19</v>
      </c>
      <c r="F197" s="246" t="s">
        <v>156</v>
      </c>
      <c r="G197" s="244"/>
      <c r="H197" s="247">
        <v>1.909</v>
      </c>
      <c r="I197" s="248"/>
      <c r="J197" s="244"/>
      <c r="K197" s="244"/>
      <c r="L197" s="249"/>
      <c r="M197" s="250"/>
      <c r="N197" s="251"/>
      <c r="O197" s="251"/>
      <c r="P197" s="251"/>
      <c r="Q197" s="251"/>
      <c r="R197" s="251"/>
      <c r="S197" s="251"/>
      <c r="T197" s="252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3" t="s">
        <v>154</v>
      </c>
      <c r="AU197" s="253" t="s">
        <v>82</v>
      </c>
      <c r="AV197" s="14" t="s">
        <v>141</v>
      </c>
      <c r="AW197" s="14" t="s">
        <v>33</v>
      </c>
      <c r="AX197" s="14" t="s">
        <v>80</v>
      </c>
      <c r="AY197" s="253" t="s">
        <v>134</v>
      </c>
    </row>
    <row r="198" s="2" customFormat="1" ht="37.8" customHeight="1">
      <c r="A198" s="38"/>
      <c r="B198" s="39"/>
      <c r="C198" s="212" t="s">
        <v>277</v>
      </c>
      <c r="D198" s="212" t="s">
        <v>136</v>
      </c>
      <c r="E198" s="213" t="s">
        <v>582</v>
      </c>
      <c r="F198" s="214" t="s">
        <v>583</v>
      </c>
      <c r="G198" s="215" t="s">
        <v>584</v>
      </c>
      <c r="H198" s="216">
        <v>10</v>
      </c>
      <c r="I198" s="217"/>
      <c r="J198" s="218">
        <f>ROUND(I198*H198,2)</f>
        <v>0</v>
      </c>
      <c r="K198" s="214" t="s">
        <v>150</v>
      </c>
      <c r="L198" s="44"/>
      <c r="M198" s="219" t="s">
        <v>19</v>
      </c>
      <c r="N198" s="220" t="s">
        <v>43</v>
      </c>
      <c r="O198" s="84"/>
      <c r="P198" s="221">
        <f>O198*H198</f>
        <v>0</v>
      </c>
      <c r="Q198" s="221">
        <v>0.00014999999999999999</v>
      </c>
      <c r="R198" s="221">
        <f>Q198*H198</f>
        <v>0.0014999999999999998</v>
      </c>
      <c r="S198" s="221">
        <v>0</v>
      </c>
      <c r="T198" s="222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3" t="s">
        <v>141</v>
      </c>
      <c r="AT198" s="223" t="s">
        <v>136</v>
      </c>
      <c r="AU198" s="223" t="s">
        <v>82</v>
      </c>
      <c r="AY198" s="17" t="s">
        <v>134</v>
      </c>
      <c r="BE198" s="224">
        <f>IF(N198="základní",J198,0)</f>
        <v>0</v>
      </c>
      <c r="BF198" s="224">
        <f>IF(N198="snížená",J198,0)</f>
        <v>0</v>
      </c>
      <c r="BG198" s="224">
        <f>IF(N198="zákl. přenesená",J198,0)</f>
        <v>0</v>
      </c>
      <c r="BH198" s="224">
        <f>IF(N198="sníž. přenesená",J198,0)</f>
        <v>0</v>
      </c>
      <c r="BI198" s="224">
        <f>IF(N198="nulová",J198,0)</f>
        <v>0</v>
      </c>
      <c r="BJ198" s="17" t="s">
        <v>80</v>
      </c>
      <c r="BK198" s="224">
        <f>ROUND(I198*H198,2)</f>
        <v>0</v>
      </c>
      <c r="BL198" s="17" t="s">
        <v>141</v>
      </c>
      <c r="BM198" s="223" t="s">
        <v>585</v>
      </c>
    </row>
    <row r="199" s="2" customFormat="1">
      <c r="A199" s="38"/>
      <c r="B199" s="39"/>
      <c r="C199" s="40"/>
      <c r="D199" s="225" t="s">
        <v>143</v>
      </c>
      <c r="E199" s="40"/>
      <c r="F199" s="226" t="s">
        <v>586</v>
      </c>
      <c r="G199" s="40"/>
      <c r="H199" s="40"/>
      <c r="I199" s="227"/>
      <c r="J199" s="40"/>
      <c r="K199" s="40"/>
      <c r="L199" s="44"/>
      <c r="M199" s="228"/>
      <c r="N199" s="229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143</v>
      </c>
      <c r="AU199" s="17" t="s">
        <v>82</v>
      </c>
    </row>
    <row r="200" s="2" customFormat="1">
      <c r="A200" s="38"/>
      <c r="B200" s="39"/>
      <c r="C200" s="40"/>
      <c r="D200" s="230" t="s">
        <v>145</v>
      </c>
      <c r="E200" s="40"/>
      <c r="F200" s="231" t="s">
        <v>587</v>
      </c>
      <c r="G200" s="40"/>
      <c r="H200" s="40"/>
      <c r="I200" s="227"/>
      <c r="J200" s="40"/>
      <c r="K200" s="40"/>
      <c r="L200" s="44"/>
      <c r="M200" s="228"/>
      <c r="N200" s="229"/>
      <c r="O200" s="84"/>
      <c r="P200" s="84"/>
      <c r="Q200" s="84"/>
      <c r="R200" s="84"/>
      <c r="S200" s="84"/>
      <c r="T200" s="85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145</v>
      </c>
      <c r="AU200" s="17" t="s">
        <v>82</v>
      </c>
    </row>
    <row r="201" s="2" customFormat="1" ht="16.5" customHeight="1">
      <c r="A201" s="38"/>
      <c r="B201" s="39"/>
      <c r="C201" s="254" t="s">
        <v>283</v>
      </c>
      <c r="D201" s="254" t="s">
        <v>192</v>
      </c>
      <c r="E201" s="255" t="s">
        <v>588</v>
      </c>
      <c r="F201" s="256" t="s">
        <v>589</v>
      </c>
      <c r="G201" s="257" t="s">
        <v>149</v>
      </c>
      <c r="H201" s="258">
        <v>0.27100000000000002</v>
      </c>
      <c r="I201" s="259"/>
      <c r="J201" s="260">
        <f>ROUND(I201*H201,2)</f>
        <v>0</v>
      </c>
      <c r="K201" s="256" t="s">
        <v>150</v>
      </c>
      <c r="L201" s="261"/>
      <c r="M201" s="262" t="s">
        <v>19</v>
      </c>
      <c r="N201" s="263" t="s">
        <v>43</v>
      </c>
      <c r="O201" s="84"/>
      <c r="P201" s="221">
        <f>O201*H201</f>
        <v>0</v>
      </c>
      <c r="Q201" s="221">
        <v>2.4289999999999998</v>
      </c>
      <c r="R201" s="221">
        <f>Q201*H201</f>
        <v>0.65825900000000004</v>
      </c>
      <c r="S201" s="221">
        <v>0</v>
      </c>
      <c r="T201" s="222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3" t="s">
        <v>187</v>
      </c>
      <c r="AT201" s="223" t="s">
        <v>192</v>
      </c>
      <c r="AU201" s="223" t="s">
        <v>82</v>
      </c>
      <c r="AY201" s="17" t="s">
        <v>134</v>
      </c>
      <c r="BE201" s="224">
        <f>IF(N201="základní",J201,0)</f>
        <v>0</v>
      </c>
      <c r="BF201" s="224">
        <f>IF(N201="snížená",J201,0)</f>
        <v>0</v>
      </c>
      <c r="BG201" s="224">
        <f>IF(N201="zákl. přenesená",J201,0)</f>
        <v>0</v>
      </c>
      <c r="BH201" s="224">
        <f>IF(N201="sníž. přenesená",J201,0)</f>
        <v>0</v>
      </c>
      <c r="BI201" s="224">
        <f>IF(N201="nulová",J201,0)</f>
        <v>0</v>
      </c>
      <c r="BJ201" s="17" t="s">
        <v>80</v>
      </c>
      <c r="BK201" s="224">
        <f>ROUND(I201*H201,2)</f>
        <v>0</v>
      </c>
      <c r="BL201" s="17" t="s">
        <v>141</v>
      </c>
      <c r="BM201" s="223" t="s">
        <v>590</v>
      </c>
    </row>
    <row r="202" s="2" customFormat="1">
      <c r="A202" s="38"/>
      <c r="B202" s="39"/>
      <c r="C202" s="40"/>
      <c r="D202" s="225" t="s">
        <v>143</v>
      </c>
      <c r="E202" s="40"/>
      <c r="F202" s="226" t="s">
        <v>589</v>
      </c>
      <c r="G202" s="40"/>
      <c r="H202" s="40"/>
      <c r="I202" s="227"/>
      <c r="J202" s="40"/>
      <c r="K202" s="40"/>
      <c r="L202" s="44"/>
      <c r="M202" s="228"/>
      <c r="N202" s="229"/>
      <c r="O202" s="84"/>
      <c r="P202" s="84"/>
      <c r="Q202" s="84"/>
      <c r="R202" s="84"/>
      <c r="S202" s="84"/>
      <c r="T202" s="85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143</v>
      </c>
      <c r="AU202" s="17" t="s">
        <v>82</v>
      </c>
    </row>
    <row r="203" s="13" customFormat="1">
      <c r="A203" s="13"/>
      <c r="B203" s="232"/>
      <c r="C203" s="233"/>
      <c r="D203" s="225" t="s">
        <v>154</v>
      </c>
      <c r="E203" s="234" t="s">
        <v>19</v>
      </c>
      <c r="F203" s="235" t="s">
        <v>591</v>
      </c>
      <c r="G203" s="233"/>
      <c r="H203" s="236">
        <v>0.27100000000000002</v>
      </c>
      <c r="I203" s="237"/>
      <c r="J203" s="233"/>
      <c r="K203" s="233"/>
      <c r="L203" s="238"/>
      <c r="M203" s="239"/>
      <c r="N203" s="240"/>
      <c r="O203" s="240"/>
      <c r="P203" s="240"/>
      <c r="Q203" s="240"/>
      <c r="R203" s="240"/>
      <c r="S203" s="240"/>
      <c r="T203" s="24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2" t="s">
        <v>154</v>
      </c>
      <c r="AU203" s="242" t="s">
        <v>82</v>
      </c>
      <c r="AV203" s="13" t="s">
        <v>82</v>
      </c>
      <c r="AW203" s="13" t="s">
        <v>33</v>
      </c>
      <c r="AX203" s="13" t="s">
        <v>80</v>
      </c>
      <c r="AY203" s="242" t="s">
        <v>134</v>
      </c>
    </row>
    <row r="204" s="2" customFormat="1" ht="24.15" customHeight="1">
      <c r="A204" s="38"/>
      <c r="B204" s="39"/>
      <c r="C204" s="212" t="s">
        <v>289</v>
      </c>
      <c r="D204" s="212" t="s">
        <v>136</v>
      </c>
      <c r="E204" s="213" t="s">
        <v>592</v>
      </c>
      <c r="F204" s="214" t="s">
        <v>593</v>
      </c>
      <c r="G204" s="215" t="s">
        <v>241</v>
      </c>
      <c r="H204" s="216">
        <v>24</v>
      </c>
      <c r="I204" s="217"/>
      <c r="J204" s="218">
        <f>ROUND(I204*H204,2)</f>
        <v>0</v>
      </c>
      <c r="K204" s="214" t="s">
        <v>150</v>
      </c>
      <c r="L204" s="44"/>
      <c r="M204" s="219" t="s">
        <v>19</v>
      </c>
      <c r="N204" s="220" t="s">
        <v>43</v>
      </c>
      <c r="O204" s="84"/>
      <c r="P204" s="221">
        <f>O204*H204</f>
        <v>0</v>
      </c>
      <c r="Q204" s="221">
        <v>0.037010000000000001</v>
      </c>
      <c r="R204" s="221">
        <f>Q204*H204</f>
        <v>0.88824000000000003</v>
      </c>
      <c r="S204" s="221">
        <v>0</v>
      </c>
      <c r="T204" s="222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3" t="s">
        <v>141</v>
      </c>
      <c r="AT204" s="223" t="s">
        <v>136</v>
      </c>
      <c r="AU204" s="223" t="s">
        <v>82</v>
      </c>
      <c r="AY204" s="17" t="s">
        <v>134</v>
      </c>
      <c r="BE204" s="224">
        <f>IF(N204="základní",J204,0)</f>
        <v>0</v>
      </c>
      <c r="BF204" s="224">
        <f>IF(N204="snížená",J204,0)</f>
        <v>0</v>
      </c>
      <c r="BG204" s="224">
        <f>IF(N204="zákl. přenesená",J204,0)</f>
        <v>0</v>
      </c>
      <c r="BH204" s="224">
        <f>IF(N204="sníž. přenesená",J204,0)</f>
        <v>0</v>
      </c>
      <c r="BI204" s="224">
        <f>IF(N204="nulová",J204,0)</f>
        <v>0</v>
      </c>
      <c r="BJ204" s="17" t="s">
        <v>80</v>
      </c>
      <c r="BK204" s="224">
        <f>ROUND(I204*H204,2)</f>
        <v>0</v>
      </c>
      <c r="BL204" s="17" t="s">
        <v>141</v>
      </c>
      <c r="BM204" s="223" t="s">
        <v>594</v>
      </c>
    </row>
    <row r="205" s="2" customFormat="1">
      <c r="A205" s="38"/>
      <c r="B205" s="39"/>
      <c r="C205" s="40"/>
      <c r="D205" s="225" t="s">
        <v>143</v>
      </c>
      <c r="E205" s="40"/>
      <c r="F205" s="226" t="s">
        <v>595</v>
      </c>
      <c r="G205" s="40"/>
      <c r="H205" s="40"/>
      <c r="I205" s="227"/>
      <c r="J205" s="40"/>
      <c r="K205" s="40"/>
      <c r="L205" s="44"/>
      <c r="M205" s="228"/>
      <c r="N205" s="229"/>
      <c r="O205" s="84"/>
      <c r="P205" s="84"/>
      <c r="Q205" s="84"/>
      <c r="R205" s="84"/>
      <c r="S205" s="84"/>
      <c r="T205" s="85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143</v>
      </c>
      <c r="AU205" s="17" t="s">
        <v>82</v>
      </c>
    </row>
    <row r="206" s="2" customFormat="1">
      <c r="A206" s="38"/>
      <c r="B206" s="39"/>
      <c r="C206" s="40"/>
      <c r="D206" s="230" t="s">
        <v>145</v>
      </c>
      <c r="E206" s="40"/>
      <c r="F206" s="231" t="s">
        <v>596</v>
      </c>
      <c r="G206" s="40"/>
      <c r="H206" s="40"/>
      <c r="I206" s="227"/>
      <c r="J206" s="40"/>
      <c r="K206" s="40"/>
      <c r="L206" s="44"/>
      <c r="M206" s="228"/>
      <c r="N206" s="229"/>
      <c r="O206" s="84"/>
      <c r="P206" s="84"/>
      <c r="Q206" s="84"/>
      <c r="R206" s="84"/>
      <c r="S206" s="84"/>
      <c r="T206" s="85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145</v>
      </c>
      <c r="AU206" s="17" t="s">
        <v>82</v>
      </c>
    </row>
    <row r="207" s="2" customFormat="1" ht="24.15" customHeight="1">
      <c r="A207" s="38"/>
      <c r="B207" s="39"/>
      <c r="C207" s="254" t="s">
        <v>295</v>
      </c>
      <c r="D207" s="254" t="s">
        <v>192</v>
      </c>
      <c r="E207" s="255" t="s">
        <v>597</v>
      </c>
      <c r="F207" s="256" t="s">
        <v>598</v>
      </c>
      <c r="G207" s="257" t="s">
        <v>241</v>
      </c>
      <c r="H207" s="258">
        <v>26.399999999999999</v>
      </c>
      <c r="I207" s="259"/>
      <c r="J207" s="260">
        <f>ROUND(I207*H207,2)</f>
        <v>0</v>
      </c>
      <c r="K207" s="256" t="s">
        <v>150</v>
      </c>
      <c r="L207" s="261"/>
      <c r="M207" s="262" t="s">
        <v>19</v>
      </c>
      <c r="N207" s="263" t="s">
        <v>43</v>
      </c>
      <c r="O207" s="84"/>
      <c r="P207" s="221">
        <f>O207*H207</f>
        <v>0</v>
      </c>
      <c r="Q207" s="221">
        <v>0.019480000000000001</v>
      </c>
      <c r="R207" s="221">
        <f>Q207*H207</f>
        <v>0.51427199999999995</v>
      </c>
      <c r="S207" s="221">
        <v>0</v>
      </c>
      <c r="T207" s="222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3" t="s">
        <v>187</v>
      </c>
      <c r="AT207" s="223" t="s">
        <v>192</v>
      </c>
      <c r="AU207" s="223" t="s">
        <v>82</v>
      </c>
      <c r="AY207" s="17" t="s">
        <v>134</v>
      </c>
      <c r="BE207" s="224">
        <f>IF(N207="základní",J207,0)</f>
        <v>0</v>
      </c>
      <c r="BF207" s="224">
        <f>IF(N207="snížená",J207,0)</f>
        <v>0</v>
      </c>
      <c r="BG207" s="224">
        <f>IF(N207="zákl. přenesená",J207,0)</f>
        <v>0</v>
      </c>
      <c r="BH207" s="224">
        <f>IF(N207="sníž. přenesená",J207,0)</f>
        <v>0</v>
      </c>
      <c r="BI207" s="224">
        <f>IF(N207="nulová",J207,0)</f>
        <v>0</v>
      </c>
      <c r="BJ207" s="17" t="s">
        <v>80</v>
      </c>
      <c r="BK207" s="224">
        <f>ROUND(I207*H207,2)</f>
        <v>0</v>
      </c>
      <c r="BL207" s="17" t="s">
        <v>141</v>
      </c>
      <c r="BM207" s="223" t="s">
        <v>599</v>
      </c>
    </row>
    <row r="208" s="2" customFormat="1">
      <c r="A208" s="38"/>
      <c r="B208" s="39"/>
      <c r="C208" s="40"/>
      <c r="D208" s="225" t="s">
        <v>143</v>
      </c>
      <c r="E208" s="40"/>
      <c r="F208" s="226" t="s">
        <v>598</v>
      </c>
      <c r="G208" s="40"/>
      <c r="H208" s="40"/>
      <c r="I208" s="227"/>
      <c r="J208" s="40"/>
      <c r="K208" s="40"/>
      <c r="L208" s="44"/>
      <c r="M208" s="228"/>
      <c r="N208" s="229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143</v>
      </c>
      <c r="AU208" s="17" t="s">
        <v>82</v>
      </c>
    </row>
    <row r="209" s="13" customFormat="1">
      <c r="A209" s="13"/>
      <c r="B209" s="232"/>
      <c r="C209" s="233"/>
      <c r="D209" s="225" t="s">
        <v>154</v>
      </c>
      <c r="E209" s="233"/>
      <c r="F209" s="235" t="s">
        <v>600</v>
      </c>
      <c r="G209" s="233"/>
      <c r="H209" s="236">
        <v>26.399999999999999</v>
      </c>
      <c r="I209" s="237"/>
      <c r="J209" s="233"/>
      <c r="K209" s="233"/>
      <c r="L209" s="238"/>
      <c r="M209" s="239"/>
      <c r="N209" s="240"/>
      <c r="O209" s="240"/>
      <c r="P209" s="240"/>
      <c r="Q209" s="240"/>
      <c r="R209" s="240"/>
      <c r="S209" s="240"/>
      <c r="T209" s="24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2" t="s">
        <v>154</v>
      </c>
      <c r="AU209" s="242" t="s">
        <v>82</v>
      </c>
      <c r="AV209" s="13" t="s">
        <v>82</v>
      </c>
      <c r="AW209" s="13" t="s">
        <v>4</v>
      </c>
      <c r="AX209" s="13" t="s">
        <v>80</v>
      </c>
      <c r="AY209" s="242" t="s">
        <v>134</v>
      </c>
    </row>
    <row r="210" s="12" customFormat="1" ht="22.8" customHeight="1">
      <c r="A210" s="12"/>
      <c r="B210" s="196"/>
      <c r="C210" s="197"/>
      <c r="D210" s="198" t="s">
        <v>71</v>
      </c>
      <c r="E210" s="210" t="s">
        <v>177</v>
      </c>
      <c r="F210" s="210" t="s">
        <v>601</v>
      </c>
      <c r="G210" s="197"/>
      <c r="H210" s="197"/>
      <c r="I210" s="200"/>
      <c r="J210" s="211">
        <f>BK210</f>
        <v>0</v>
      </c>
      <c r="K210" s="197"/>
      <c r="L210" s="202"/>
      <c r="M210" s="203"/>
      <c r="N210" s="204"/>
      <c r="O210" s="204"/>
      <c r="P210" s="205">
        <f>SUM(P211:P216)</f>
        <v>0</v>
      </c>
      <c r="Q210" s="204"/>
      <c r="R210" s="205">
        <f>SUM(R211:R216)</f>
        <v>8.8318440000000002</v>
      </c>
      <c r="S210" s="204"/>
      <c r="T210" s="206">
        <f>SUM(T211:T216)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07" t="s">
        <v>80</v>
      </c>
      <c r="AT210" s="208" t="s">
        <v>71</v>
      </c>
      <c r="AU210" s="208" t="s">
        <v>80</v>
      </c>
      <c r="AY210" s="207" t="s">
        <v>134</v>
      </c>
      <c r="BK210" s="209">
        <f>SUM(BK211:BK216)</f>
        <v>0</v>
      </c>
    </row>
    <row r="211" s="2" customFormat="1" ht="33" customHeight="1">
      <c r="A211" s="38"/>
      <c r="B211" s="39"/>
      <c r="C211" s="212" t="s">
        <v>299</v>
      </c>
      <c r="D211" s="212" t="s">
        <v>136</v>
      </c>
      <c r="E211" s="213" t="s">
        <v>602</v>
      </c>
      <c r="F211" s="214" t="s">
        <v>603</v>
      </c>
      <c r="G211" s="215" t="s">
        <v>149</v>
      </c>
      <c r="H211" s="216">
        <v>3.6000000000000001</v>
      </c>
      <c r="I211" s="217"/>
      <c r="J211" s="218">
        <f>ROUND(I211*H211,2)</f>
        <v>0</v>
      </c>
      <c r="K211" s="214" t="s">
        <v>150</v>
      </c>
      <c r="L211" s="44"/>
      <c r="M211" s="219" t="s">
        <v>19</v>
      </c>
      <c r="N211" s="220" t="s">
        <v>43</v>
      </c>
      <c r="O211" s="84"/>
      <c r="P211" s="221">
        <f>O211*H211</f>
        <v>0</v>
      </c>
      <c r="Q211" s="221">
        <v>2.45329</v>
      </c>
      <c r="R211" s="221">
        <f>Q211*H211</f>
        <v>8.8318440000000002</v>
      </c>
      <c r="S211" s="221">
        <v>0</v>
      </c>
      <c r="T211" s="222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3" t="s">
        <v>141</v>
      </c>
      <c r="AT211" s="223" t="s">
        <v>136</v>
      </c>
      <c r="AU211" s="223" t="s">
        <v>82</v>
      </c>
      <c r="AY211" s="17" t="s">
        <v>134</v>
      </c>
      <c r="BE211" s="224">
        <f>IF(N211="základní",J211,0)</f>
        <v>0</v>
      </c>
      <c r="BF211" s="224">
        <f>IF(N211="snížená",J211,0)</f>
        <v>0</v>
      </c>
      <c r="BG211" s="224">
        <f>IF(N211="zákl. přenesená",J211,0)</f>
        <v>0</v>
      </c>
      <c r="BH211" s="224">
        <f>IF(N211="sníž. přenesená",J211,0)</f>
        <v>0</v>
      </c>
      <c r="BI211" s="224">
        <f>IF(N211="nulová",J211,0)</f>
        <v>0</v>
      </c>
      <c r="BJ211" s="17" t="s">
        <v>80</v>
      </c>
      <c r="BK211" s="224">
        <f>ROUND(I211*H211,2)</f>
        <v>0</v>
      </c>
      <c r="BL211" s="17" t="s">
        <v>141</v>
      </c>
      <c r="BM211" s="223" t="s">
        <v>604</v>
      </c>
    </row>
    <row r="212" s="2" customFormat="1">
      <c r="A212" s="38"/>
      <c r="B212" s="39"/>
      <c r="C212" s="40"/>
      <c r="D212" s="225" t="s">
        <v>143</v>
      </c>
      <c r="E212" s="40"/>
      <c r="F212" s="226" t="s">
        <v>605</v>
      </c>
      <c r="G212" s="40"/>
      <c r="H212" s="40"/>
      <c r="I212" s="227"/>
      <c r="J212" s="40"/>
      <c r="K212" s="40"/>
      <c r="L212" s="44"/>
      <c r="M212" s="228"/>
      <c r="N212" s="229"/>
      <c r="O212" s="84"/>
      <c r="P212" s="84"/>
      <c r="Q212" s="84"/>
      <c r="R212" s="84"/>
      <c r="S212" s="84"/>
      <c r="T212" s="85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143</v>
      </c>
      <c r="AU212" s="17" t="s">
        <v>82</v>
      </c>
    </row>
    <row r="213" s="2" customFormat="1">
      <c r="A213" s="38"/>
      <c r="B213" s="39"/>
      <c r="C213" s="40"/>
      <c r="D213" s="230" t="s">
        <v>145</v>
      </c>
      <c r="E213" s="40"/>
      <c r="F213" s="231" t="s">
        <v>606</v>
      </c>
      <c r="G213" s="40"/>
      <c r="H213" s="40"/>
      <c r="I213" s="227"/>
      <c r="J213" s="40"/>
      <c r="K213" s="40"/>
      <c r="L213" s="44"/>
      <c r="M213" s="228"/>
      <c r="N213" s="229"/>
      <c r="O213" s="84"/>
      <c r="P213" s="84"/>
      <c r="Q213" s="84"/>
      <c r="R213" s="84"/>
      <c r="S213" s="84"/>
      <c r="T213" s="85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145</v>
      </c>
      <c r="AU213" s="17" t="s">
        <v>82</v>
      </c>
    </row>
    <row r="214" s="13" customFormat="1">
      <c r="A214" s="13"/>
      <c r="B214" s="232"/>
      <c r="C214" s="233"/>
      <c r="D214" s="225" t="s">
        <v>154</v>
      </c>
      <c r="E214" s="234" t="s">
        <v>19</v>
      </c>
      <c r="F214" s="235" t="s">
        <v>607</v>
      </c>
      <c r="G214" s="233"/>
      <c r="H214" s="236">
        <v>1.6000000000000001</v>
      </c>
      <c r="I214" s="237"/>
      <c r="J214" s="233"/>
      <c r="K214" s="233"/>
      <c r="L214" s="238"/>
      <c r="M214" s="239"/>
      <c r="N214" s="240"/>
      <c r="O214" s="240"/>
      <c r="P214" s="240"/>
      <c r="Q214" s="240"/>
      <c r="R214" s="240"/>
      <c r="S214" s="240"/>
      <c r="T214" s="241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2" t="s">
        <v>154</v>
      </c>
      <c r="AU214" s="242" t="s">
        <v>82</v>
      </c>
      <c r="AV214" s="13" t="s">
        <v>82</v>
      </c>
      <c r="AW214" s="13" t="s">
        <v>33</v>
      </c>
      <c r="AX214" s="13" t="s">
        <v>72</v>
      </c>
      <c r="AY214" s="242" t="s">
        <v>134</v>
      </c>
    </row>
    <row r="215" s="13" customFormat="1">
      <c r="A215" s="13"/>
      <c r="B215" s="232"/>
      <c r="C215" s="233"/>
      <c r="D215" s="225" t="s">
        <v>154</v>
      </c>
      <c r="E215" s="234" t="s">
        <v>19</v>
      </c>
      <c r="F215" s="235" t="s">
        <v>608</v>
      </c>
      <c r="G215" s="233"/>
      <c r="H215" s="236">
        <v>2</v>
      </c>
      <c r="I215" s="237"/>
      <c r="J215" s="233"/>
      <c r="K215" s="233"/>
      <c r="L215" s="238"/>
      <c r="M215" s="239"/>
      <c r="N215" s="240"/>
      <c r="O215" s="240"/>
      <c r="P215" s="240"/>
      <c r="Q215" s="240"/>
      <c r="R215" s="240"/>
      <c r="S215" s="240"/>
      <c r="T215" s="24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2" t="s">
        <v>154</v>
      </c>
      <c r="AU215" s="242" t="s">
        <v>82</v>
      </c>
      <c r="AV215" s="13" t="s">
        <v>82</v>
      </c>
      <c r="AW215" s="13" t="s">
        <v>33</v>
      </c>
      <c r="AX215" s="13" t="s">
        <v>72</v>
      </c>
      <c r="AY215" s="242" t="s">
        <v>134</v>
      </c>
    </row>
    <row r="216" s="14" customFormat="1">
      <c r="A216" s="14"/>
      <c r="B216" s="243"/>
      <c r="C216" s="244"/>
      <c r="D216" s="225" t="s">
        <v>154</v>
      </c>
      <c r="E216" s="245" t="s">
        <v>19</v>
      </c>
      <c r="F216" s="246" t="s">
        <v>156</v>
      </c>
      <c r="G216" s="244"/>
      <c r="H216" s="247">
        <v>3.6000000000000001</v>
      </c>
      <c r="I216" s="248"/>
      <c r="J216" s="244"/>
      <c r="K216" s="244"/>
      <c r="L216" s="249"/>
      <c r="M216" s="250"/>
      <c r="N216" s="251"/>
      <c r="O216" s="251"/>
      <c r="P216" s="251"/>
      <c r="Q216" s="251"/>
      <c r="R216" s="251"/>
      <c r="S216" s="251"/>
      <c r="T216" s="252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3" t="s">
        <v>154</v>
      </c>
      <c r="AU216" s="253" t="s">
        <v>82</v>
      </c>
      <c r="AV216" s="14" t="s">
        <v>141</v>
      </c>
      <c r="AW216" s="14" t="s">
        <v>33</v>
      </c>
      <c r="AX216" s="14" t="s">
        <v>80</v>
      </c>
      <c r="AY216" s="253" t="s">
        <v>134</v>
      </c>
    </row>
    <row r="217" s="12" customFormat="1" ht="22.8" customHeight="1">
      <c r="A217" s="12"/>
      <c r="B217" s="196"/>
      <c r="C217" s="197"/>
      <c r="D217" s="198" t="s">
        <v>71</v>
      </c>
      <c r="E217" s="210" t="s">
        <v>191</v>
      </c>
      <c r="F217" s="210" t="s">
        <v>389</v>
      </c>
      <c r="G217" s="197"/>
      <c r="H217" s="197"/>
      <c r="I217" s="200"/>
      <c r="J217" s="211">
        <f>BK217</f>
        <v>0</v>
      </c>
      <c r="K217" s="197"/>
      <c r="L217" s="202"/>
      <c r="M217" s="203"/>
      <c r="N217" s="204"/>
      <c r="O217" s="204"/>
      <c r="P217" s="205">
        <f>SUM(P218:P224)</f>
        <v>0</v>
      </c>
      <c r="Q217" s="204"/>
      <c r="R217" s="205">
        <f>SUM(R218:R224)</f>
        <v>0.0039199999999999999</v>
      </c>
      <c r="S217" s="204"/>
      <c r="T217" s="206">
        <f>SUM(T218:T224)</f>
        <v>0.018874999999999999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07" t="s">
        <v>80</v>
      </c>
      <c r="AT217" s="208" t="s">
        <v>71</v>
      </c>
      <c r="AU217" s="208" t="s">
        <v>80</v>
      </c>
      <c r="AY217" s="207" t="s">
        <v>134</v>
      </c>
      <c r="BK217" s="209">
        <f>SUM(BK218:BK224)</f>
        <v>0</v>
      </c>
    </row>
    <row r="218" s="2" customFormat="1" ht="24.15" customHeight="1">
      <c r="A218" s="38"/>
      <c r="B218" s="39"/>
      <c r="C218" s="212" t="s">
        <v>305</v>
      </c>
      <c r="D218" s="212" t="s">
        <v>136</v>
      </c>
      <c r="E218" s="213" t="s">
        <v>609</v>
      </c>
      <c r="F218" s="214" t="s">
        <v>610</v>
      </c>
      <c r="G218" s="215" t="s">
        <v>241</v>
      </c>
      <c r="H218" s="216">
        <v>3.75</v>
      </c>
      <c r="I218" s="217"/>
      <c r="J218" s="218">
        <f>ROUND(I218*H218,2)</f>
        <v>0</v>
      </c>
      <c r="K218" s="214" t="s">
        <v>150</v>
      </c>
      <c r="L218" s="44"/>
      <c r="M218" s="219" t="s">
        <v>19</v>
      </c>
      <c r="N218" s="220" t="s">
        <v>43</v>
      </c>
      <c r="O218" s="84"/>
      <c r="P218" s="221">
        <f>O218*H218</f>
        <v>0</v>
      </c>
      <c r="Q218" s="221">
        <v>0.00097000000000000005</v>
      </c>
      <c r="R218" s="221">
        <f>Q218*H218</f>
        <v>0.0036375000000000001</v>
      </c>
      <c r="S218" s="221">
        <v>0.0043</v>
      </c>
      <c r="T218" s="222">
        <f>S218*H218</f>
        <v>0.016125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3" t="s">
        <v>141</v>
      </c>
      <c r="AT218" s="223" t="s">
        <v>136</v>
      </c>
      <c r="AU218" s="223" t="s">
        <v>82</v>
      </c>
      <c r="AY218" s="17" t="s">
        <v>134</v>
      </c>
      <c r="BE218" s="224">
        <f>IF(N218="základní",J218,0)</f>
        <v>0</v>
      </c>
      <c r="BF218" s="224">
        <f>IF(N218="snížená",J218,0)</f>
        <v>0</v>
      </c>
      <c r="BG218" s="224">
        <f>IF(N218="zákl. přenesená",J218,0)</f>
        <v>0</v>
      </c>
      <c r="BH218" s="224">
        <f>IF(N218="sníž. přenesená",J218,0)</f>
        <v>0</v>
      </c>
      <c r="BI218" s="224">
        <f>IF(N218="nulová",J218,0)</f>
        <v>0</v>
      </c>
      <c r="BJ218" s="17" t="s">
        <v>80</v>
      </c>
      <c r="BK218" s="224">
        <f>ROUND(I218*H218,2)</f>
        <v>0</v>
      </c>
      <c r="BL218" s="17" t="s">
        <v>141</v>
      </c>
      <c r="BM218" s="223" t="s">
        <v>611</v>
      </c>
    </row>
    <row r="219" s="2" customFormat="1">
      <c r="A219" s="38"/>
      <c r="B219" s="39"/>
      <c r="C219" s="40"/>
      <c r="D219" s="225" t="s">
        <v>143</v>
      </c>
      <c r="E219" s="40"/>
      <c r="F219" s="226" t="s">
        <v>612</v>
      </c>
      <c r="G219" s="40"/>
      <c r="H219" s="40"/>
      <c r="I219" s="227"/>
      <c r="J219" s="40"/>
      <c r="K219" s="40"/>
      <c r="L219" s="44"/>
      <c r="M219" s="228"/>
      <c r="N219" s="229"/>
      <c r="O219" s="84"/>
      <c r="P219" s="84"/>
      <c r="Q219" s="84"/>
      <c r="R219" s="84"/>
      <c r="S219" s="84"/>
      <c r="T219" s="85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143</v>
      </c>
      <c r="AU219" s="17" t="s">
        <v>82</v>
      </c>
    </row>
    <row r="220" s="2" customFormat="1">
      <c r="A220" s="38"/>
      <c r="B220" s="39"/>
      <c r="C220" s="40"/>
      <c r="D220" s="230" t="s">
        <v>145</v>
      </c>
      <c r="E220" s="40"/>
      <c r="F220" s="231" t="s">
        <v>613</v>
      </c>
      <c r="G220" s="40"/>
      <c r="H220" s="40"/>
      <c r="I220" s="227"/>
      <c r="J220" s="40"/>
      <c r="K220" s="40"/>
      <c r="L220" s="44"/>
      <c r="M220" s="228"/>
      <c r="N220" s="229"/>
      <c r="O220" s="84"/>
      <c r="P220" s="84"/>
      <c r="Q220" s="84"/>
      <c r="R220" s="84"/>
      <c r="S220" s="84"/>
      <c r="T220" s="85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145</v>
      </c>
      <c r="AU220" s="17" t="s">
        <v>82</v>
      </c>
    </row>
    <row r="221" s="13" customFormat="1">
      <c r="A221" s="13"/>
      <c r="B221" s="232"/>
      <c r="C221" s="233"/>
      <c r="D221" s="225" t="s">
        <v>154</v>
      </c>
      <c r="E221" s="234" t="s">
        <v>19</v>
      </c>
      <c r="F221" s="235" t="s">
        <v>614</v>
      </c>
      <c r="G221" s="233"/>
      <c r="H221" s="236">
        <v>3.75</v>
      </c>
      <c r="I221" s="237"/>
      <c r="J221" s="233"/>
      <c r="K221" s="233"/>
      <c r="L221" s="238"/>
      <c r="M221" s="239"/>
      <c r="N221" s="240"/>
      <c r="O221" s="240"/>
      <c r="P221" s="240"/>
      <c r="Q221" s="240"/>
      <c r="R221" s="240"/>
      <c r="S221" s="240"/>
      <c r="T221" s="241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2" t="s">
        <v>154</v>
      </c>
      <c r="AU221" s="242" t="s">
        <v>82</v>
      </c>
      <c r="AV221" s="13" t="s">
        <v>82</v>
      </c>
      <c r="AW221" s="13" t="s">
        <v>33</v>
      </c>
      <c r="AX221" s="13" t="s">
        <v>80</v>
      </c>
      <c r="AY221" s="242" t="s">
        <v>134</v>
      </c>
    </row>
    <row r="222" s="2" customFormat="1" ht="24.15" customHeight="1">
      <c r="A222" s="38"/>
      <c r="B222" s="39"/>
      <c r="C222" s="212" t="s">
        <v>309</v>
      </c>
      <c r="D222" s="212" t="s">
        <v>136</v>
      </c>
      <c r="E222" s="213" t="s">
        <v>615</v>
      </c>
      <c r="F222" s="214" t="s">
        <v>616</v>
      </c>
      <c r="G222" s="215" t="s">
        <v>241</v>
      </c>
      <c r="H222" s="216">
        <v>0.25</v>
      </c>
      <c r="I222" s="217"/>
      <c r="J222" s="218">
        <f>ROUND(I222*H222,2)</f>
        <v>0</v>
      </c>
      <c r="K222" s="214" t="s">
        <v>150</v>
      </c>
      <c r="L222" s="44"/>
      <c r="M222" s="219" t="s">
        <v>19</v>
      </c>
      <c r="N222" s="220" t="s">
        <v>43</v>
      </c>
      <c r="O222" s="84"/>
      <c r="P222" s="221">
        <f>O222*H222</f>
        <v>0</v>
      </c>
      <c r="Q222" s="221">
        <v>0.0011299999999999999</v>
      </c>
      <c r="R222" s="221">
        <f>Q222*H222</f>
        <v>0.00028249999999999998</v>
      </c>
      <c r="S222" s="221">
        <v>0.010999999999999999</v>
      </c>
      <c r="T222" s="222">
        <f>S222*H222</f>
        <v>0.0027499999999999998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3" t="s">
        <v>141</v>
      </c>
      <c r="AT222" s="223" t="s">
        <v>136</v>
      </c>
      <c r="AU222" s="223" t="s">
        <v>82</v>
      </c>
      <c r="AY222" s="17" t="s">
        <v>134</v>
      </c>
      <c r="BE222" s="224">
        <f>IF(N222="základní",J222,0)</f>
        <v>0</v>
      </c>
      <c r="BF222" s="224">
        <f>IF(N222="snížená",J222,0)</f>
        <v>0</v>
      </c>
      <c r="BG222" s="224">
        <f>IF(N222="zákl. přenesená",J222,0)</f>
        <v>0</v>
      </c>
      <c r="BH222" s="224">
        <f>IF(N222="sníž. přenesená",J222,0)</f>
        <v>0</v>
      </c>
      <c r="BI222" s="224">
        <f>IF(N222="nulová",J222,0)</f>
        <v>0</v>
      </c>
      <c r="BJ222" s="17" t="s">
        <v>80</v>
      </c>
      <c r="BK222" s="224">
        <f>ROUND(I222*H222,2)</f>
        <v>0</v>
      </c>
      <c r="BL222" s="17" t="s">
        <v>141</v>
      </c>
      <c r="BM222" s="223" t="s">
        <v>617</v>
      </c>
    </row>
    <row r="223" s="2" customFormat="1">
      <c r="A223" s="38"/>
      <c r="B223" s="39"/>
      <c r="C223" s="40"/>
      <c r="D223" s="225" t="s">
        <v>143</v>
      </c>
      <c r="E223" s="40"/>
      <c r="F223" s="226" t="s">
        <v>618</v>
      </c>
      <c r="G223" s="40"/>
      <c r="H223" s="40"/>
      <c r="I223" s="227"/>
      <c r="J223" s="40"/>
      <c r="K223" s="40"/>
      <c r="L223" s="44"/>
      <c r="M223" s="228"/>
      <c r="N223" s="229"/>
      <c r="O223" s="84"/>
      <c r="P223" s="84"/>
      <c r="Q223" s="84"/>
      <c r="R223" s="84"/>
      <c r="S223" s="84"/>
      <c r="T223" s="85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143</v>
      </c>
      <c r="AU223" s="17" t="s">
        <v>82</v>
      </c>
    </row>
    <row r="224" s="2" customFormat="1">
      <c r="A224" s="38"/>
      <c r="B224" s="39"/>
      <c r="C224" s="40"/>
      <c r="D224" s="230" t="s">
        <v>145</v>
      </c>
      <c r="E224" s="40"/>
      <c r="F224" s="231" t="s">
        <v>619</v>
      </c>
      <c r="G224" s="40"/>
      <c r="H224" s="40"/>
      <c r="I224" s="227"/>
      <c r="J224" s="40"/>
      <c r="K224" s="40"/>
      <c r="L224" s="44"/>
      <c r="M224" s="228"/>
      <c r="N224" s="229"/>
      <c r="O224" s="84"/>
      <c r="P224" s="84"/>
      <c r="Q224" s="84"/>
      <c r="R224" s="84"/>
      <c r="S224" s="84"/>
      <c r="T224" s="85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145</v>
      </c>
      <c r="AU224" s="17" t="s">
        <v>82</v>
      </c>
    </row>
    <row r="225" s="12" customFormat="1" ht="22.8" customHeight="1">
      <c r="A225" s="12"/>
      <c r="B225" s="196"/>
      <c r="C225" s="197"/>
      <c r="D225" s="198" t="s">
        <v>71</v>
      </c>
      <c r="E225" s="210" t="s">
        <v>423</v>
      </c>
      <c r="F225" s="210" t="s">
        <v>424</v>
      </c>
      <c r="G225" s="197"/>
      <c r="H225" s="197"/>
      <c r="I225" s="200"/>
      <c r="J225" s="211">
        <f>BK225</f>
        <v>0</v>
      </c>
      <c r="K225" s="197"/>
      <c r="L225" s="202"/>
      <c r="M225" s="203"/>
      <c r="N225" s="204"/>
      <c r="O225" s="204"/>
      <c r="P225" s="205">
        <f>SUM(P226:P228)</f>
        <v>0</v>
      </c>
      <c r="Q225" s="204"/>
      <c r="R225" s="205">
        <f>SUM(R226:R228)</f>
        <v>0</v>
      </c>
      <c r="S225" s="204"/>
      <c r="T225" s="206">
        <f>SUM(T226:T228)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07" t="s">
        <v>80</v>
      </c>
      <c r="AT225" s="208" t="s">
        <v>71</v>
      </c>
      <c r="AU225" s="208" t="s">
        <v>80</v>
      </c>
      <c r="AY225" s="207" t="s">
        <v>134</v>
      </c>
      <c r="BK225" s="209">
        <f>SUM(BK226:BK228)</f>
        <v>0</v>
      </c>
    </row>
    <row r="226" s="2" customFormat="1" ht="16.5" customHeight="1">
      <c r="A226" s="38"/>
      <c r="B226" s="39"/>
      <c r="C226" s="212" t="s">
        <v>317</v>
      </c>
      <c r="D226" s="212" t="s">
        <v>136</v>
      </c>
      <c r="E226" s="213" t="s">
        <v>620</v>
      </c>
      <c r="F226" s="214" t="s">
        <v>621</v>
      </c>
      <c r="G226" s="215" t="s">
        <v>206</v>
      </c>
      <c r="H226" s="216">
        <v>178.03399999999999</v>
      </c>
      <c r="I226" s="217"/>
      <c r="J226" s="218">
        <f>ROUND(I226*H226,2)</f>
        <v>0</v>
      </c>
      <c r="K226" s="214" t="s">
        <v>150</v>
      </c>
      <c r="L226" s="44"/>
      <c r="M226" s="219" t="s">
        <v>19</v>
      </c>
      <c r="N226" s="220" t="s">
        <v>43</v>
      </c>
      <c r="O226" s="84"/>
      <c r="P226" s="221">
        <f>O226*H226</f>
        <v>0</v>
      </c>
      <c r="Q226" s="221">
        <v>0</v>
      </c>
      <c r="R226" s="221">
        <f>Q226*H226</f>
        <v>0</v>
      </c>
      <c r="S226" s="221">
        <v>0</v>
      </c>
      <c r="T226" s="222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3" t="s">
        <v>141</v>
      </c>
      <c r="AT226" s="223" t="s">
        <v>136</v>
      </c>
      <c r="AU226" s="223" t="s">
        <v>82</v>
      </c>
      <c r="AY226" s="17" t="s">
        <v>134</v>
      </c>
      <c r="BE226" s="224">
        <f>IF(N226="základní",J226,0)</f>
        <v>0</v>
      </c>
      <c r="BF226" s="224">
        <f>IF(N226="snížená",J226,0)</f>
        <v>0</v>
      </c>
      <c r="BG226" s="224">
        <f>IF(N226="zákl. přenesená",J226,0)</f>
        <v>0</v>
      </c>
      <c r="BH226" s="224">
        <f>IF(N226="sníž. přenesená",J226,0)</f>
        <v>0</v>
      </c>
      <c r="BI226" s="224">
        <f>IF(N226="nulová",J226,0)</f>
        <v>0</v>
      </c>
      <c r="BJ226" s="17" t="s">
        <v>80</v>
      </c>
      <c r="BK226" s="224">
        <f>ROUND(I226*H226,2)</f>
        <v>0</v>
      </c>
      <c r="BL226" s="17" t="s">
        <v>141</v>
      </c>
      <c r="BM226" s="223" t="s">
        <v>622</v>
      </c>
    </row>
    <row r="227" s="2" customFormat="1">
      <c r="A227" s="38"/>
      <c r="B227" s="39"/>
      <c r="C227" s="40"/>
      <c r="D227" s="225" t="s">
        <v>143</v>
      </c>
      <c r="E227" s="40"/>
      <c r="F227" s="226" t="s">
        <v>623</v>
      </c>
      <c r="G227" s="40"/>
      <c r="H227" s="40"/>
      <c r="I227" s="227"/>
      <c r="J227" s="40"/>
      <c r="K227" s="40"/>
      <c r="L227" s="44"/>
      <c r="M227" s="228"/>
      <c r="N227" s="229"/>
      <c r="O227" s="84"/>
      <c r="P227" s="84"/>
      <c r="Q227" s="84"/>
      <c r="R227" s="84"/>
      <c r="S227" s="84"/>
      <c r="T227" s="85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143</v>
      </c>
      <c r="AU227" s="17" t="s">
        <v>82</v>
      </c>
    </row>
    <row r="228" s="2" customFormat="1">
      <c r="A228" s="38"/>
      <c r="B228" s="39"/>
      <c r="C228" s="40"/>
      <c r="D228" s="230" t="s">
        <v>145</v>
      </c>
      <c r="E228" s="40"/>
      <c r="F228" s="231" t="s">
        <v>624</v>
      </c>
      <c r="G228" s="40"/>
      <c r="H228" s="40"/>
      <c r="I228" s="227"/>
      <c r="J228" s="40"/>
      <c r="K228" s="40"/>
      <c r="L228" s="44"/>
      <c r="M228" s="228"/>
      <c r="N228" s="229"/>
      <c r="O228" s="84"/>
      <c r="P228" s="84"/>
      <c r="Q228" s="84"/>
      <c r="R228" s="84"/>
      <c r="S228" s="84"/>
      <c r="T228" s="85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145</v>
      </c>
      <c r="AU228" s="17" t="s">
        <v>82</v>
      </c>
    </row>
    <row r="229" s="12" customFormat="1" ht="25.92" customHeight="1">
      <c r="A229" s="12"/>
      <c r="B229" s="196"/>
      <c r="C229" s="197"/>
      <c r="D229" s="198" t="s">
        <v>71</v>
      </c>
      <c r="E229" s="199" t="s">
        <v>431</v>
      </c>
      <c r="F229" s="199" t="s">
        <v>432</v>
      </c>
      <c r="G229" s="197"/>
      <c r="H229" s="197"/>
      <c r="I229" s="200"/>
      <c r="J229" s="201">
        <f>BK229</f>
        <v>0</v>
      </c>
      <c r="K229" s="197"/>
      <c r="L229" s="202"/>
      <c r="M229" s="203"/>
      <c r="N229" s="204"/>
      <c r="O229" s="204"/>
      <c r="P229" s="205">
        <f>P230+P240</f>
        <v>0</v>
      </c>
      <c r="Q229" s="204"/>
      <c r="R229" s="205">
        <f>R230+R240</f>
        <v>0.48576099999999994</v>
      </c>
      <c r="S229" s="204"/>
      <c r="T229" s="206">
        <f>T230+T240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07" t="s">
        <v>82</v>
      </c>
      <c r="AT229" s="208" t="s">
        <v>71</v>
      </c>
      <c r="AU229" s="208" t="s">
        <v>72</v>
      </c>
      <c r="AY229" s="207" t="s">
        <v>134</v>
      </c>
      <c r="BK229" s="209">
        <f>BK230+BK240</f>
        <v>0</v>
      </c>
    </row>
    <row r="230" s="12" customFormat="1" ht="22.8" customHeight="1">
      <c r="A230" s="12"/>
      <c r="B230" s="196"/>
      <c r="C230" s="197"/>
      <c r="D230" s="198" t="s">
        <v>71</v>
      </c>
      <c r="E230" s="210" t="s">
        <v>625</v>
      </c>
      <c r="F230" s="210" t="s">
        <v>626</v>
      </c>
      <c r="G230" s="197"/>
      <c r="H230" s="197"/>
      <c r="I230" s="200"/>
      <c r="J230" s="211">
        <f>BK230</f>
        <v>0</v>
      </c>
      <c r="K230" s="197"/>
      <c r="L230" s="202"/>
      <c r="M230" s="203"/>
      <c r="N230" s="204"/>
      <c r="O230" s="204"/>
      <c r="P230" s="205">
        <f>SUM(P231:P239)</f>
        <v>0</v>
      </c>
      <c r="Q230" s="204"/>
      <c r="R230" s="205">
        <f>SUM(R231:R239)</f>
        <v>0.034717000000000005</v>
      </c>
      <c r="S230" s="204"/>
      <c r="T230" s="206">
        <f>SUM(T231:T239)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07" t="s">
        <v>82</v>
      </c>
      <c r="AT230" s="208" t="s">
        <v>71</v>
      </c>
      <c r="AU230" s="208" t="s">
        <v>80</v>
      </c>
      <c r="AY230" s="207" t="s">
        <v>134</v>
      </c>
      <c r="BK230" s="209">
        <f>SUM(BK231:BK239)</f>
        <v>0</v>
      </c>
    </row>
    <row r="231" s="2" customFormat="1" ht="24.15" customHeight="1">
      <c r="A231" s="38"/>
      <c r="B231" s="39"/>
      <c r="C231" s="212" t="s">
        <v>323</v>
      </c>
      <c r="D231" s="212" t="s">
        <v>136</v>
      </c>
      <c r="E231" s="213" t="s">
        <v>627</v>
      </c>
      <c r="F231" s="214" t="s">
        <v>628</v>
      </c>
      <c r="G231" s="215" t="s">
        <v>629</v>
      </c>
      <c r="H231" s="216">
        <v>694.34000000000003</v>
      </c>
      <c r="I231" s="217"/>
      <c r="J231" s="218">
        <f>ROUND(I231*H231,2)</f>
        <v>0</v>
      </c>
      <c r="K231" s="214" t="s">
        <v>150</v>
      </c>
      <c r="L231" s="44"/>
      <c r="M231" s="219" t="s">
        <v>19</v>
      </c>
      <c r="N231" s="220" t="s">
        <v>43</v>
      </c>
      <c r="O231" s="84"/>
      <c r="P231" s="221">
        <f>O231*H231</f>
        <v>0</v>
      </c>
      <c r="Q231" s="221">
        <v>5.0000000000000002E-05</v>
      </c>
      <c r="R231" s="221">
        <f>Q231*H231</f>
        <v>0.034717000000000005</v>
      </c>
      <c r="S231" s="221">
        <v>0</v>
      </c>
      <c r="T231" s="222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3" t="s">
        <v>238</v>
      </c>
      <c r="AT231" s="223" t="s">
        <v>136</v>
      </c>
      <c r="AU231" s="223" t="s">
        <v>82</v>
      </c>
      <c r="AY231" s="17" t="s">
        <v>134</v>
      </c>
      <c r="BE231" s="224">
        <f>IF(N231="základní",J231,0)</f>
        <v>0</v>
      </c>
      <c r="BF231" s="224">
        <f>IF(N231="snížená",J231,0)</f>
        <v>0</v>
      </c>
      <c r="BG231" s="224">
        <f>IF(N231="zákl. přenesená",J231,0)</f>
        <v>0</v>
      </c>
      <c r="BH231" s="224">
        <f>IF(N231="sníž. přenesená",J231,0)</f>
        <v>0</v>
      </c>
      <c r="BI231" s="224">
        <f>IF(N231="nulová",J231,0)</f>
        <v>0</v>
      </c>
      <c r="BJ231" s="17" t="s">
        <v>80</v>
      </c>
      <c r="BK231" s="224">
        <f>ROUND(I231*H231,2)</f>
        <v>0</v>
      </c>
      <c r="BL231" s="17" t="s">
        <v>238</v>
      </c>
      <c r="BM231" s="223" t="s">
        <v>630</v>
      </c>
    </row>
    <row r="232" s="2" customFormat="1">
      <c r="A232" s="38"/>
      <c r="B232" s="39"/>
      <c r="C232" s="40"/>
      <c r="D232" s="225" t="s">
        <v>143</v>
      </c>
      <c r="E232" s="40"/>
      <c r="F232" s="226" t="s">
        <v>631</v>
      </c>
      <c r="G232" s="40"/>
      <c r="H232" s="40"/>
      <c r="I232" s="227"/>
      <c r="J232" s="40"/>
      <c r="K232" s="40"/>
      <c r="L232" s="44"/>
      <c r="M232" s="228"/>
      <c r="N232" s="229"/>
      <c r="O232" s="84"/>
      <c r="P232" s="84"/>
      <c r="Q232" s="84"/>
      <c r="R232" s="84"/>
      <c r="S232" s="84"/>
      <c r="T232" s="85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143</v>
      </c>
      <c r="AU232" s="17" t="s">
        <v>82</v>
      </c>
    </row>
    <row r="233" s="2" customFormat="1">
      <c r="A233" s="38"/>
      <c r="B233" s="39"/>
      <c r="C233" s="40"/>
      <c r="D233" s="230" t="s">
        <v>145</v>
      </c>
      <c r="E233" s="40"/>
      <c r="F233" s="231" t="s">
        <v>632</v>
      </c>
      <c r="G233" s="40"/>
      <c r="H233" s="40"/>
      <c r="I233" s="227"/>
      <c r="J233" s="40"/>
      <c r="K233" s="40"/>
      <c r="L233" s="44"/>
      <c r="M233" s="228"/>
      <c r="N233" s="229"/>
      <c r="O233" s="84"/>
      <c r="P233" s="84"/>
      <c r="Q233" s="84"/>
      <c r="R233" s="84"/>
      <c r="S233" s="84"/>
      <c r="T233" s="85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145</v>
      </c>
      <c r="AU233" s="17" t="s">
        <v>82</v>
      </c>
    </row>
    <row r="234" s="2" customFormat="1" ht="16.5" customHeight="1">
      <c r="A234" s="38"/>
      <c r="B234" s="39"/>
      <c r="C234" s="254" t="s">
        <v>328</v>
      </c>
      <c r="D234" s="254" t="s">
        <v>192</v>
      </c>
      <c r="E234" s="255" t="s">
        <v>633</v>
      </c>
      <c r="F234" s="256" t="s">
        <v>634</v>
      </c>
      <c r="G234" s="257" t="s">
        <v>629</v>
      </c>
      <c r="H234" s="258">
        <v>694.34000000000003</v>
      </c>
      <c r="I234" s="259"/>
      <c r="J234" s="260">
        <f>ROUND(I234*H234,2)</f>
        <v>0</v>
      </c>
      <c r="K234" s="256" t="s">
        <v>19</v>
      </c>
      <c r="L234" s="261"/>
      <c r="M234" s="262" t="s">
        <v>19</v>
      </c>
      <c r="N234" s="263" t="s">
        <v>43</v>
      </c>
      <c r="O234" s="84"/>
      <c r="P234" s="221">
        <f>O234*H234</f>
        <v>0</v>
      </c>
      <c r="Q234" s="221">
        <v>0</v>
      </c>
      <c r="R234" s="221">
        <f>Q234*H234</f>
        <v>0</v>
      </c>
      <c r="S234" s="221">
        <v>0</v>
      </c>
      <c r="T234" s="222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23" t="s">
        <v>328</v>
      </c>
      <c r="AT234" s="223" t="s">
        <v>192</v>
      </c>
      <c r="AU234" s="223" t="s">
        <v>82</v>
      </c>
      <c r="AY234" s="17" t="s">
        <v>134</v>
      </c>
      <c r="BE234" s="224">
        <f>IF(N234="základní",J234,0)</f>
        <v>0</v>
      </c>
      <c r="BF234" s="224">
        <f>IF(N234="snížená",J234,0)</f>
        <v>0</v>
      </c>
      <c r="BG234" s="224">
        <f>IF(N234="zákl. přenesená",J234,0)</f>
        <v>0</v>
      </c>
      <c r="BH234" s="224">
        <f>IF(N234="sníž. přenesená",J234,0)</f>
        <v>0</v>
      </c>
      <c r="BI234" s="224">
        <f>IF(N234="nulová",J234,0)</f>
        <v>0</v>
      </c>
      <c r="BJ234" s="17" t="s">
        <v>80</v>
      </c>
      <c r="BK234" s="224">
        <f>ROUND(I234*H234,2)</f>
        <v>0</v>
      </c>
      <c r="BL234" s="17" t="s">
        <v>238</v>
      </c>
      <c r="BM234" s="223" t="s">
        <v>635</v>
      </c>
    </row>
    <row r="235" s="2" customFormat="1">
      <c r="A235" s="38"/>
      <c r="B235" s="39"/>
      <c r="C235" s="40"/>
      <c r="D235" s="225" t="s">
        <v>143</v>
      </c>
      <c r="E235" s="40"/>
      <c r="F235" s="226" t="s">
        <v>634</v>
      </c>
      <c r="G235" s="40"/>
      <c r="H235" s="40"/>
      <c r="I235" s="227"/>
      <c r="J235" s="40"/>
      <c r="K235" s="40"/>
      <c r="L235" s="44"/>
      <c r="M235" s="228"/>
      <c r="N235" s="229"/>
      <c r="O235" s="84"/>
      <c r="P235" s="84"/>
      <c r="Q235" s="84"/>
      <c r="R235" s="84"/>
      <c r="S235" s="84"/>
      <c r="T235" s="85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143</v>
      </c>
      <c r="AU235" s="17" t="s">
        <v>82</v>
      </c>
    </row>
    <row r="236" s="2" customFormat="1">
      <c r="A236" s="38"/>
      <c r="B236" s="39"/>
      <c r="C236" s="40"/>
      <c r="D236" s="225" t="s">
        <v>387</v>
      </c>
      <c r="E236" s="40"/>
      <c r="F236" s="264" t="s">
        <v>636</v>
      </c>
      <c r="G236" s="40"/>
      <c r="H236" s="40"/>
      <c r="I236" s="227"/>
      <c r="J236" s="40"/>
      <c r="K236" s="40"/>
      <c r="L236" s="44"/>
      <c r="M236" s="228"/>
      <c r="N236" s="229"/>
      <c r="O236" s="84"/>
      <c r="P236" s="84"/>
      <c r="Q236" s="84"/>
      <c r="R236" s="84"/>
      <c r="S236" s="84"/>
      <c r="T236" s="85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387</v>
      </c>
      <c r="AU236" s="17" t="s">
        <v>82</v>
      </c>
    </row>
    <row r="237" s="2" customFormat="1" ht="24.15" customHeight="1">
      <c r="A237" s="38"/>
      <c r="B237" s="39"/>
      <c r="C237" s="212" t="s">
        <v>332</v>
      </c>
      <c r="D237" s="212" t="s">
        <v>136</v>
      </c>
      <c r="E237" s="213" t="s">
        <v>637</v>
      </c>
      <c r="F237" s="214" t="s">
        <v>638</v>
      </c>
      <c r="G237" s="215" t="s">
        <v>206</v>
      </c>
      <c r="H237" s="216">
        <v>0.035000000000000003</v>
      </c>
      <c r="I237" s="217"/>
      <c r="J237" s="218">
        <f>ROUND(I237*H237,2)</f>
        <v>0</v>
      </c>
      <c r="K237" s="214" t="s">
        <v>150</v>
      </c>
      <c r="L237" s="44"/>
      <c r="M237" s="219" t="s">
        <v>19</v>
      </c>
      <c r="N237" s="220" t="s">
        <v>43</v>
      </c>
      <c r="O237" s="84"/>
      <c r="P237" s="221">
        <f>O237*H237</f>
        <v>0</v>
      </c>
      <c r="Q237" s="221">
        <v>0</v>
      </c>
      <c r="R237" s="221">
        <f>Q237*H237</f>
        <v>0</v>
      </c>
      <c r="S237" s="221">
        <v>0</v>
      </c>
      <c r="T237" s="222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23" t="s">
        <v>238</v>
      </c>
      <c r="AT237" s="223" t="s">
        <v>136</v>
      </c>
      <c r="AU237" s="223" t="s">
        <v>82</v>
      </c>
      <c r="AY237" s="17" t="s">
        <v>134</v>
      </c>
      <c r="BE237" s="224">
        <f>IF(N237="základní",J237,0)</f>
        <v>0</v>
      </c>
      <c r="BF237" s="224">
        <f>IF(N237="snížená",J237,0)</f>
        <v>0</v>
      </c>
      <c r="BG237" s="224">
        <f>IF(N237="zákl. přenesená",J237,0)</f>
        <v>0</v>
      </c>
      <c r="BH237" s="224">
        <f>IF(N237="sníž. přenesená",J237,0)</f>
        <v>0</v>
      </c>
      <c r="BI237" s="224">
        <f>IF(N237="nulová",J237,0)</f>
        <v>0</v>
      </c>
      <c r="BJ237" s="17" t="s">
        <v>80</v>
      </c>
      <c r="BK237" s="224">
        <f>ROUND(I237*H237,2)</f>
        <v>0</v>
      </c>
      <c r="BL237" s="17" t="s">
        <v>238</v>
      </c>
      <c r="BM237" s="223" t="s">
        <v>639</v>
      </c>
    </row>
    <row r="238" s="2" customFormat="1">
      <c r="A238" s="38"/>
      <c r="B238" s="39"/>
      <c r="C238" s="40"/>
      <c r="D238" s="225" t="s">
        <v>143</v>
      </c>
      <c r="E238" s="40"/>
      <c r="F238" s="226" t="s">
        <v>640</v>
      </c>
      <c r="G238" s="40"/>
      <c r="H238" s="40"/>
      <c r="I238" s="227"/>
      <c r="J238" s="40"/>
      <c r="K238" s="40"/>
      <c r="L238" s="44"/>
      <c r="M238" s="228"/>
      <c r="N238" s="229"/>
      <c r="O238" s="84"/>
      <c r="P238" s="84"/>
      <c r="Q238" s="84"/>
      <c r="R238" s="84"/>
      <c r="S238" s="84"/>
      <c r="T238" s="85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143</v>
      </c>
      <c r="AU238" s="17" t="s">
        <v>82</v>
      </c>
    </row>
    <row r="239" s="2" customFormat="1">
      <c r="A239" s="38"/>
      <c r="B239" s="39"/>
      <c r="C239" s="40"/>
      <c r="D239" s="230" t="s">
        <v>145</v>
      </c>
      <c r="E239" s="40"/>
      <c r="F239" s="231" t="s">
        <v>641</v>
      </c>
      <c r="G239" s="40"/>
      <c r="H239" s="40"/>
      <c r="I239" s="227"/>
      <c r="J239" s="40"/>
      <c r="K239" s="40"/>
      <c r="L239" s="44"/>
      <c r="M239" s="228"/>
      <c r="N239" s="229"/>
      <c r="O239" s="84"/>
      <c r="P239" s="84"/>
      <c r="Q239" s="84"/>
      <c r="R239" s="84"/>
      <c r="S239" s="84"/>
      <c r="T239" s="85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145</v>
      </c>
      <c r="AU239" s="17" t="s">
        <v>82</v>
      </c>
    </row>
    <row r="240" s="12" customFormat="1" ht="22.8" customHeight="1">
      <c r="A240" s="12"/>
      <c r="B240" s="196"/>
      <c r="C240" s="197"/>
      <c r="D240" s="198" t="s">
        <v>71</v>
      </c>
      <c r="E240" s="210" t="s">
        <v>642</v>
      </c>
      <c r="F240" s="210" t="s">
        <v>643</v>
      </c>
      <c r="G240" s="197"/>
      <c r="H240" s="197"/>
      <c r="I240" s="200"/>
      <c r="J240" s="211">
        <f>BK240</f>
        <v>0</v>
      </c>
      <c r="K240" s="197"/>
      <c r="L240" s="202"/>
      <c r="M240" s="203"/>
      <c r="N240" s="204"/>
      <c r="O240" s="204"/>
      <c r="P240" s="205">
        <f>SUM(P241:P257)</f>
        <v>0</v>
      </c>
      <c r="Q240" s="204"/>
      <c r="R240" s="205">
        <f>SUM(R241:R257)</f>
        <v>0.45104399999999994</v>
      </c>
      <c r="S240" s="204"/>
      <c r="T240" s="206">
        <f>SUM(T241:T257)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07" t="s">
        <v>82</v>
      </c>
      <c r="AT240" s="208" t="s">
        <v>71</v>
      </c>
      <c r="AU240" s="208" t="s">
        <v>80</v>
      </c>
      <c r="AY240" s="207" t="s">
        <v>134</v>
      </c>
      <c r="BK240" s="209">
        <f>SUM(BK241:BK257)</f>
        <v>0</v>
      </c>
    </row>
    <row r="241" s="2" customFormat="1" ht="16.5" customHeight="1">
      <c r="A241" s="38"/>
      <c r="B241" s="39"/>
      <c r="C241" s="212" t="s">
        <v>337</v>
      </c>
      <c r="D241" s="212" t="s">
        <v>136</v>
      </c>
      <c r="E241" s="213" t="s">
        <v>644</v>
      </c>
      <c r="F241" s="214" t="s">
        <v>645</v>
      </c>
      <c r="G241" s="215" t="s">
        <v>139</v>
      </c>
      <c r="H241" s="216">
        <v>16.829999999999998</v>
      </c>
      <c r="I241" s="217"/>
      <c r="J241" s="218">
        <f>ROUND(I241*H241,2)</f>
        <v>0</v>
      </c>
      <c r="K241" s="214" t="s">
        <v>150</v>
      </c>
      <c r="L241" s="44"/>
      <c r="M241" s="219" t="s">
        <v>19</v>
      </c>
      <c r="N241" s="220" t="s">
        <v>43</v>
      </c>
      <c r="O241" s="84"/>
      <c r="P241" s="221">
        <f>O241*H241</f>
        <v>0</v>
      </c>
      <c r="Q241" s="221">
        <v>0.00029999999999999997</v>
      </c>
      <c r="R241" s="221">
        <f>Q241*H241</f>
        <v>0.0050489999999999988</v>
      </c>
      <c r="S241" s="221">
        <v>0</v>
      </c>
      <c r="T241" s="222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3" t="s">
        <v>238</v>
      </c>
      <c r="AT241" s="223" t="s">
        <v>136</v>
      </c>
      <c r="AU241" s="223" t="s">
        <v>82</v>
      </c>
      <c r="AY241" s="17" t="s">
        <v>134</v>
      </c>
      <c r="BE241" s="224">
        <f>IF(N241="základní",J241,0)</f>
        <v>0</v>
      </c>
      <c r="BF241" s="224">
        <f>IF(N241="snížená",J241,0)</f>
        <v>0</v>
      </c>
      <c r="BG241" s="224">
        <f>IF(N241="zákl. přenesená",J241,0)</f>
        <v>0</v>
      </c>
      <c r="BH241" s="224">
        <f>IF(N241="sníž. přenesená",J241,0)</f>
        <v>0</v>
      </c>
      <c r="BI241" s="224">
        <f>IF(N241="nulová",J241,0)</f>
        <v>0</v>
      </c>
      <c r="BJ241" s="17" t="s">
        <v>80</v>
      </c>
      <c r="BK241" s="224">
        <f>ROUND(I241*H241,2)</f>
        <v>0</v>
      </c>
      <c r="BL241" s="17" t="s">
        <v>238</v>
      </c>
      <c r="BM241" s="223" t="s">
        <v>646</v>
      </c>
    </row>
    <row r="242" s="2" customFormat="1">
      <c r="A242" s="38"/>
      <c r="B242" s="39"/>
      <c r="C242" s="40"/>
      <c r="D242" s="225" t="s">
        <v>143</v>
      </c>
      <c r="E242" s="40"/>
      <c r="F242" s="226" t="s">
        <v>647</v>
      </c>
      <c r="G242" s="40"/>
      <c r="H242" s="40"/>
      <c r="I242" s="227"/>
      <c r="J242" s="40"/>
      <c r="K242" s="40"/>
      <c r="L242" s="44"/>
      <c r="M242" s="228"/>
      <c r="N242" s="229"/>
      <c r="O242" s="84"/>
      <c r="P242" s="84"/>
      <c r="Q242" s="84"/>
      <c r="R242" s="84"/>
      <c r="S242" s="84"/>
      <c r="T242" s="85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143</v>
      </c>
      <c r="AU242" s="17" t="s">
        <v>82</v>
      </c>
    </row>
    <row r="243" s="2" customFormat="1">
      <c r="A243" s="38"/>
      <c r="B243" s="39"/>
      <c r="C243" s="40"/>
      <c r="D243" s="230" t="s">
        <v>145</v>
      </c>
      <c r="E243" s="40"/>
      <c r="F243" s="231" t="s">
        <v>648</v>
      </c>
      <c r="G243" s="40"/>
      <c r="H243" s="40"/>
      <c r="I243" s="227"/>
      <c r="J243" s="40"/>
      <c r="K243" s="40"/>
      <c r="L243" s="44"/>
      <c r="M243" s="228"/>
      <c r="N243" s="229"/>
      <c r="O243" s="84"/>
      <c r="P243" s="84"/>
      <c r="Q243" s="84"/>
      <c r="R243" s="84"/>
      <c r="S243" s="84"/>
      <c r="T243" s="85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145</v>
      </c>
      <c r="AU243" s="17" t="s">
        <v>82</v>
      </c>
    </row>
    <row r="244" s="13" customFormat="1">
      <c r="A244" s="13"/>
      <c r="B244" s="232"/>
      <c r="C244" s="233"/>
      <c r="D244" s="225" t="s">
        <v>154</v>
      </c>
      <c r="E244" s="234" t="s">
        <v>19</v>
      </c>
      <c r="F244" s="235" t="s">
        <v>649</v>
      </c>
      <c r="G244" s="233"/>
      <c r="H244" s="236">
        <v>16.829999999999998</v>
      </c>
      <c r="I244" s="237"/>
      <c r="J244" s="233"/>
      <c r="K244" s="233"/>
      <c r="L244" s="238"/>
      <c r="M244" s="239"/>
      <c r="N244" s="240"/>
      <c r="O244" s="240"/>
      <c r="P244" s="240"/>
      <c r="Q244" s="240"/>
      <c r="R244" s="240"/>
      <c r="S244" s="240"/>
      <c r="T244" s="241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2" t="s">
        <v>154</v>
      </c>
      <c r="AU244" s="242" t="s">
        <v>82</v>
      </c>
      <c r="AV244" s="13" t="s">
        <v>82</v>
      </c>
      <c r="AW244" s="13" t="s">
        <v>33</v>
      </c>
      <c r="AX244" s="13" t="s">
        <v>80</v>
      </c>
      <c r="AY244" s="242" t="s">
        <v>134</v>
      </c>
    </row>
    <row r="245" s="2" customFormat="1" ht="16.5" customHeight="1">
      <c r="A245" s="38"/>
      <c r="B245" s="39"/>
      <c r="C245" s="212" t="s">
        <v>341</v>
      </c>
      <c r="D245" s="212" t="s">
        <v>136</v>
      </c>
      <c r="E245" s="213" t="s">
        <v>650</v>
      </c>
      <c r="F245" s="214" t="s">
        <v>651</v>
      </c>
      <c r="G245" s="215" t="s">
        <v>213</v>
      </c>
      <c r="H245" s="216">
        <v>118.8</v>
      </c>
      <c r="I245" s="217"/>
      <c r="J245" s="218">
        <f>ROUND(I245*H245,2)</f>
        <v>0</v>
      </c>
      <c r="K245" s="214" t="s">
        <v>150</v>
      </c>
      <c r="L245" s="44"/>
      <c r="M245" s="219" t="s">
        <v>19</v>
      </c>
      <c r="N245" s="220" t="s">
        <v>43</v>
      </c>
      <c r="O245" s="84"/>
      <c r="P245" s="221">
        <f>O245*H245</f>
        <v>0</v>
      </c>
      <c r="Q245" s="221">
        <v>0</v>
      </c>
      <c r="R245" s="221">
        <f>Q245*H245</f>
        <v>0</v>
      </c>
      <c r="S245" s="221">
        <v>0</v>
      </c>
      <c r="T245" s="222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3" t="s">
        <v>238</v>
      </c>
      <c r="AT245" s="223" t="s">
        <v>136</v>
      </c>
      <c r="AU245" s="223" t="s">
        <v>82</v>
      </c>
      <c r="AY245" s="17" t="s">
        <v>134</v>
      </c>
      <c r="BE245" s="224">
        <f>IF(N245="základní",J245,0)</f>
        <v>0</v>
      </c>
      <c r="BF245" s="224">
        <f>IF(N245="snížená",J245,0)</f>
        <v>0</v>
      </c>
      <c r="BG245" s="224">
        <f>IF(N245="zákl. přenesená",J245,0)</f>
        <v>0</v>
      </c>
      <c r="BH245" s="224">
        <f>IF(N245="sníž. přenesená",J245,0)</f>
        <v>0</v>
      </c>
      <c r="BI245" s="224">
        <f>IF(N245="nulová",J245,0)</f>
        <v>0</v>
      </c>
      <c r="BJ245" s="17" t="s">
        <v>80</v>
      </c>
      <c r="BK245" s="224">
        <f>ROUND(I245*H245,2)</f>
        <v>0</v>
      </c>
      <c r="BL245" s="17" t="s">
        <v>238</v>
      </c>
      <c r="BM245" s="223" t="s">
        <v>652</v>
      </c>
    </row>
    <row r="246" s="2" customFormat="1">
      <c r="A246" s="38"/>
      <c r="B246" s="39"/>
      <c r="C246" s="40"/>
      <c r="D246" s="225" t="s">
        <v>143</v>
      </c>
      <c r="E246" s="40"/>
      <c r="F246" s="226" t="s">
        <v>653</v>
      </c>
      <c r="G246" s="40"/>
      <c r="H246" s="40"/>
      <c r="I246" s="227"/>
      <c r="J246" s="40"/>
      <c r="K246" s="40"/>
      <c r="L246" s="44"/>
      <c r="M246" s="228"/>
      <c r="N246" s="229"/>
      <c r="O246" s="84"/>
      <c r="P246" s="84"/>
      <c r="Q246" s="84"/>
      <c r="R246" s="84"/>
      <c r="S246" s="84"/>
      <c r="T246" s="85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143</v>
      </c>
      <c r="AU246" s="17" t="s">
        <v>82</v>
      </c>
    </row>
    <row r="247" s="2" customFormat="1">
      <c r="A247" s="38"/>
      <c r="B247" s="39"/>
      <c r="C247" s="40"/>
      <c r="D247" s="230" t="s">
        <v>145</v>
      </c>
      <c r="E247" s="40"/>
      <c r="F247" s="231" t="s">
        <v>654</v>
      </c>
      <c r="G247" s="40"/>
      <c r="H247" s="40"/>
      <c r="I247" s="227"/>
      <c r="J247" s="40"/>
      <c r="K247" s="40"/>
      <c r="L247" s="44"/>
      <c r="M247" s="228"/>
      <c r="N247" s="229"/>
      <c r="O247" s="84"/>
      <c r="P247" s="84"/>
      <c r="Q247" s="84"/>
      <c r="R247" s="84"/>
      <c r="S247" s="84"/>
      <c r="T247" s="85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145</v>
      </c>
      <c r="AU247" s="17" t="s">
        <v>82</v>
      </c>
    </row>
    <row r="248" s="13" customFormat="1">
      <c r="A248" s="13"/>
      <c r="B248" s="232"/>
      <c r="C248" s="233"/>
      <c r="D248" s="225" t="s">
        <v>154</v>
      </c>
      <c r="E248" s="234" t="s">
        <v>19</v>
      </c>
      <c r="F248" s="235" t="s">
        <v>655</v>
      </c>
      <c r="G248" s="233"/>
      <c r="H248" s="236">
        <v>118.8</v>
      </c>
      <c r="I248" s="237"/>
      <c r="J248" s="233"/>
      <c r="K248" s="233"/>
      <c r="L248" s="238"/>
      <c r="M248" s="239"/>
      <c r="N248" s="240"/>
      <c r="O248" s="240"/>
      <c r="P248" s="240"/>
      <c r="Q248" s="240"/>
      <c r="R248" s="240"/>
      <c r="S248" s="240"/>
      <c r="T248" s="241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2" t="s">
        <v>154</v>
      </c>
      <c r="AU248" s="242" t="s">
        <v>82</v>
      </c>
      <c r="AV248" s="13" t="s">
        <v>82</v>
      </c>
      <c r="AW248" s="13" t="s">
        <v>33</v>
      </c>
      <c r="AX248" s="13" t="s">
        <v>80</v>
      </c>
      <c r="AY248" s="242" t="s">
        <v>134</v>
      </c>
    </row>
    <row r="249" s="2" customFormat="1" ht="37.8" customHeight="1">
      <c r="A249" s="38"/>
      <c r="B249" s="39"/>
      <c r="C249" s="212" t="s">
        <v>346</v>
      </c>
      <c r="D249" s="212" t="s">
        <v>136</v>
      </c>
      <c r="E249" s="213" t="s">
        <v>656</v>
      </c>
      <c r="F249" s="214" t="s">
        <v>657</v>
      </c>
      <c r="G249" s="215" t="s">
        <v>139</v>
      </c>
      <c r="H249" s="216">
        <v>16.829999999999998</v>
      </c>
      <c r="I249" s="217"/>
      <c r="J249" s="218">
        <f>ROUND(I249*H249,2)</f>
        <v>0</v>
      </c>
      <c r="K249" s="214" t="s">
        <v>150</v>
      </c>
      <c r="L249" s="44"/>
      <c r="M249" s="219" t="s">
        <v>19</v>
      </c>
      <c r="N249" s="220" t="s">
        <v>43</v>
      </c>
      <c r="O249" s="84"/>
      <c r="P249" s="221">
        <f>O249*H249</f>
        <v>0</v>
      </c>
      <c r="Q249" s="221">
        <v>0.0073000000000000001</v>
      </c>
      <c r="R249" s="221">
        <f>Q249*H249</f>
        <v>0.12285899999999998</v>
      </c>
      <c r="S249" s="221">
        <v>0</v>
      </c>
      <c r="T249" s="222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23" t="s">
        <v>238</v>
      </c>
      <c r="AT249" s="223" t="s">
        <v>136</v>
      </c>
      <c r="AU249" s="223" t="s">
        <v>82</v>
      </c>
      <c r="AY249" s="17" t="s">
        <v>134</v>
      </c>
      <c r="BE249" s="224">
        <f>IF(N249="základní",J249,0)</f>
        <v>0</v>
      </c>
      <c r="BF249" s="224">
        <f>IF(N249="snížená",J249,0)</f>
        <v>0</v>
      </c>
      <c r="BG249" s="224">
        <f>IF(N249="zákl. přenesená",J249,0)</f>
        <v>0</v>
      </c>
      <c r="BH249" s="224">
        <f>IF(N249="sníž. přenesená",J249,0)</f>
        <v>0</v>
      </c>
      <c r="BI249" s="224">
        <f>IF(N249="nulová",J249,0)</f>
        <v>0</v>
      </c>
      <c r="BJ249" s="17" t="s">
        <v>80</v>
      </c>
      <c r="BK249" s="224">
        <f>ROUND(I249*H249,2)</f>
        <v>0</v>
      </c>
      <c r="BL249" s="17" t="s">
        <v>238</v>
      </c>
      <c r="BM249" s="223" t="s">
        <v>658</v>
      </c>
    </row>
    <row r="250" s="2" customFormat="1">
      <c r="A250" s="38"/>
      <c r="B250" s="39"/>
      <c r="C250" s="40"/>
      <c r="D250" s="225" t="s">
        <v>143</v>
      </c>
      <c r="E250" s="40"/>
      <c r="F250" s="226" t="s">
        <v>659</v>
      </c>
      <c r="G250" s="40"/>
      <c r="H250" s="40"/>
      <c r="I250" s="227"/>
      <c r="J250" s="40"/>
      <c r="K250" s="40"/>
      <c r="L250" s="44"/>
      <c r="M250" s="228"/>
      <c r="N250" s="229"/>
      <c r="O250" s="84"/>
      <c r="P250" s="84"/>
      <c r="Q250" s="84"/>
      <c r="R250" s="84"/>
      <c r="S250" s="84"/>
      <c r="T250" s="85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143</v>
      </c>
      <c r="AU250" s="17" t="s">
        <v>82</v>
      </c>
    </row>
    <row r="251" s="2" customFormat="1">
      <c r="A251" s="38"/>
      <c r="B251" s="39"/>
      <c r="C251" s="40"/>
      <c r="D251" s="230" t="s">
        <v>145</v>
      </c>
      <c r="E251" s="40"/>
      <c r="F251" s="231" t="s">
        <v>660</v>
      </c>
      <c r="G251" s="40"/>
      <c r="H251" s="40"/>
      <c r="I251" s="227"/>
      <c r="J251" s="40"/>
      <c r="K251" s="40"/>
      <c r="L251" s="44"/>
      <c r="M251" s="228"/>
      <c r="N251" s="229"/>
      <c r="O251" s="84"/>
      <c r="P251" s="84"/>
      <c r="Q251" s="84"/>
      <c r="R251" s="84"/>
      <c r="S251" s="84"/>
      <c r="T251" s="85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145</v>
      </c>
      <c r="AU251" s="17" t="s">
        <v>82</v>
      </c>
    </row>
    <row r="252" s="2" customFormat="1" ht="37.8" customHeight="1">
      <c r="A252" s="38"/>
      <c r="B252" s="39"/>
      <c r="C252" s="254" t="s">
        <v>350</v>
      </c>
      <c r="D252" s="254" t="s">
        <v>192</v>
      </c>
      <c r="E252" s="255" t="s">
        <v>661</v>
      </c>
      <c r="F252" s="256" t="s">
        <v>662</v>
      </c>
      <c r="G252" s="257" t="s">
        <v>139</v>
      </c>
      <c r="H252" s="258">
        <v>16.829999999999998</v>
      </c>
      <c r="I252" s="259"/>
      <c r="J252" s="260">
        <f>ROUND(I252*H252,2)</f>
        <v>0</v>
      </c>
      <c r="K252" s="256" t="s">
        <v>150</v>
      </c>
      <c r="L252" s="261"/>
      <c r="M252" s="262" t="s">
        <v>19</v>
      </c>
      <c r="N252" s="263" t="s">
        <v>43</v>
      </c>
      <c r="O252" s="84"/>
      <c r="P252" s="221">
        <f>O252*H252</f>
        <v>0</v>
      </c>
      <c r="Q252" s="221">
        <v>0.019199999999999998</v>
      </c>
      <c r="R252" s="221">
        <f>Q252*H252</f>
        <v>0.32313599999999992</v>
      </c>
      <c r="S252" s="221">
        <v>0</v>
      </c>
      <c r="T252" s="222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23" t="s">
        <v>328</v>
      </c>
      <c r="AT252" s="223" t="s">
        <v>192</v>
      </c>
      <c r="AU252" s="223" t="s">
        <v>82</v>
      </c>
      <c r="AY252" s="17" t="s">
        <v>134</v>
      </c>
      <c r="BE252" s="224">
        <f>IF(N252="základní",J252,0)</f>
        <v>0</v>
      </c>
      <c r="BF252" s="224">
        <f>IF(N252="snížená",J252,0)</f>
        <v>0</v>
      </c>
      <c r="BG252" s="224">
        <f>IF(N252="zákl. přenesená",J252,0)</f>
        <v>0</v>
      </c>
      <c r="BH252" s="224">
        <f>IF(N252="sníž. přenesená",J252,0)</f>
        <v>0</v>
      </c>
      <c r="BI252" s="224">
        <f>IF(N252="nulová",J252,0)</f>
        <v>0</v>
      </c>
      <c r="BJ252" s="17" t="s">
        <v>80</v>
      </c>
      <c r="BK252" s="224">
        <f>ROUND(I252*H252,2)</f>
        <v>0</v>
      </c>
      <c r="BL252" s="17" t="s">
        <v>238</v>
      </c>
      <c r="BM252" s="223" t="s">
        <v>663</v>
      </c>
    </row>
    <row r="253" s="2" customFormat="1">
      <c r="A253" s="38"/>
      <c r="B253" s="39"/>
      <c r="C253" s="40"/>
      <c r="D253" s="225" t="s">
        <v>143</v>
      </c>
      <c r="E253" s="40"/>
      <c r="F253" s="226" t="s">
        <v>662</v>
      </c>
      <c r="G253" s="40"/>
      <c r="H253" s="40"/>
      <c r="I253" s="227"/>
      <c r="J253" s="40"/>
      <c r="K253" s="40"/>
      <c r="L253" s="44"/>
      <c r="M253" s="228"/>
      <c r="N253" s="229"/>
      <c r="O253" s="84"/>
      <c r="P253" s="84"/>
      <c r="Q253" s="84"/>
      <c r="R253" s="84"/>
      <c r="S253" s="84"/>
      <c r="T253" s="85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143</v>
      </c>
      <c r="AU253" s="17" t="s">
        <v>82</v>
      </c>
    </row>
    <row r="254" s="2" customFormat="1">
      <c r="A254" s="38"/>
      <c r="B254" s="39"/>
      <c r="C254" s="40"/>
      <c r="D254" s="225" t="s">
        <v>387</v>
      </c>
      <c r="E254" s="40"/>
      <c r="F254" s="264" t="s">
        <v>664</v>
      </c>
      <c r="G254" s="40"/>
      <c r="H254" s="40"/>
      <c r="I254" s="227"/>
      <c r="J254" s="40"/>
      <c r="K254" s="40"/>
      <c r="L254" s="44"/>
      <c r="M254" s="228"/>
      <c r="N254" s="229"/>
      <c r="O254" s="84"/>
      <c r="P254" s="84"/>
      <c r="Q254" s="84"/>
      <c r="R254" s="84"/>
      <c r="S254" s="84"/>
      <c r="T254" s="85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387</v>
      </c>
      <c r="AU254" s="17" t="s">
        <v>82</v>
      </c>
    </row>
    <row r="255" s="2" customFormat="1" ht="24.15" customHeight="1">
      <c r="A255" s="38"/>
      <c r="B255" s="39"/>
      <c r="C255" s="212" t="s">
        <v>355</v>
      </c>
      <c r="D255" s="212" t="s">
        <v>136</v>
      </c>
      <c r="E255" s="213" t="s">
        <v>665</v>
      </c>
      <c r="F255" s="214" t="s">
        <v>666</v>
      </c>
      <c r="G255" s="215" t="s">
        <v>206</v>
      </c>
      <c r="H255" s="216">
        <v>0.45100000000000001</v>
      </c>
      <c r="I255" s="217"/>
      <c r="J255" s="218">
        <f>ROUND(I255*H255,2)</f>
        <v>0</v>
      </c>
      <c r="K255" s="214" t="s">
        <v>150</v>
      </c>
      <c r="L255" s="44"/>
      <c r="M255" s="219" t="s">
        <v>19</v>
      </c>
      <c r="N255" s="220" t="s">
        <v>43</v>
      </c>
      <c r="O255" s="84"/>
      <c r="P255" s="221">
        <f>O255*H255</f>
        <v>0</v>
      </c>
      <c r="Q255" s="221">
        <v>0</v>
      </c>
      <c r="R255" s="221">
        <f>Q255*H255</f>
        <v>0</v>
      </c>
      <c r="S255" s="221">
        <v>0</v>
      </c>
      <c r="T255" s="222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3" t="s">
        <v>238</v>
      </c>
      <c r="AT255" s="223" t="s">
        <v>136</v>
      </c>
      <c r="AU255" s="223" t="s">
        <v>82</v>
      </c>
      <c r="AY255" s="17" t="s">
        <v>134</v>
      </c>
      <c r="BE255" s="224">
        <f>IF(N255="základní",J255,0)</f>
        <v>0</v>
      </c>
      <c r="BF255" s="224">
        <f>IF(N255="snížená",J255,0)</f>
        <v>0</v>
      </c>
      <c r="BG255" s="224">
        <f>IF(N255="zákl. přenesená",J255,0)</f>
        <v>0</v>
      </c>
      <c r="BH255" s="224">
        <f>IF(N255="sníž. přenesená",J255,0)</f>
        <v>0</v>
      </c>
      <c r="BI255" s="224">
        <f>IF(N255="nulová",J255,0)</f>
        <v>0</v>
      </c>
      <c r="BJ255" s="17" t="s">
        <v>80</v>
      </c>
      <c r="BK255" s="224">
        <f>ROUND(I255*H255,2)</f>
        <v>0</v>
      </c>
      <c r="BL255" s="17" t="s">
        <v>238</v>
      </c>
      <c r="BM255" s="223" t="s">
        <v>667</v>
      </c>
    </row>
    <row r="256" s="2" customFormat="1">
      <c r="A256" s="38"/>
      <c r="B256" s="39"/>
      <c r="C256" s="40"/>
      <c r="D256" s="225" t="s">
        <v>143</v>
      </c>
      <c r="E256" s="40"/>
      <c r="F256" s="226" t="s">
        <v>668</v>
      </c>
      <c r="G256" s="40"/>
      <c r="H256" s="40"/>
      <c r="I256" s="227"/>
      <c r="J256" s="40"/>
      <c r="K256" s="40"/>
      <c r="L256" s="44"/>
      <c r="M256" s="228"/>
      <c r="N256" s="229"/>
      <c r="O256" s="84"/>
      <c r="P256" s="84"/>
      <c r="Q256" s="84"/>
      <c r="R256" s="84"/>
      <c r="S256" s="84"/>
      <c r="T256" s="85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143</v>
      </c>
      <c r="AU256" s="17" t="s">
        <v>82</v>
      </c>
    </row>
    <row r="257" s="2" customFormat="1">
      <c r="A257" s="38"/>
      <c r="B257" s="39"/>
      <c r="C257" s="40"/>
      <c r="D257" s="230" t="s">
        <v>145</v>
      </c>
      <c r="E257" s="40"/>
      <c r="F257" s="231" t="s">
        <v>669</v>
      </c>
      <c r="G257" s="40"/>
      <c r="H257" s="40"/>
      <c r="I257" s="227"/>
      <c r="J257" s="40"/>
      <c r="K257" s="40"/>
      <c r="L257" s="44"/>
      <c r="M257" s="265"/>
      <c r="N257" s="266"/>
      <c r="O257" s="267"/>
      <c r="P257" s="267"/>
      <c r="Q257" s="267"/>
      <c r="R257" s="267"/>
      <c r="S257" s="267"/>
      <c r="T257" s="268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145</v>
      </c>
      <c r="AU257" s="17" t="s">
        <v>82</v>
      </c>
    </row>
    <row r="258" s="2" customFormat="1" ht="6.96" customHeight="1">
      <c r="A258" s="38"/>
      <c r="B258" s="59"/>
      <c r="C258" s="60"/>
      <c r="D258" s="60"/>
      <c r="E258" s="60"/>
      <c r="F258" s="60"/>
      <c r="G258" s="60"/>
      <c r="H258" s="60"/>
      <c r="I258" s="60"/>
      <c r="J258" s="60"/>
      <c r="K258" s="60"/>
      <c r="L258" s="44"/>
      <c r="M258" s="38"/>
      <c r="O258" s="38"/>
      <c r="P258" s="38"/>
      <c r="Q258" s="38"/>
      <c r="R258" s="38"/>
      <c r="S258" s="38"/>
      <c r="T258" s="38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</row>
  </sheetData>
  <sheetProtection sheet="1" autoFilter="0" formatColumns="0" formatRows="0" objects="1" scenarios="1" spinCount="100000" saltValue="aCrQAhVh8ICMF6F2STFCli2WvnVeRxmf2zUbenC/wmMm8uE7KVNDDjTlBa1uTI9lsLnseoIEtM7aTeuMNEhZuA==" hashValue="ye2aJuvx7JDJvLDUR4TiAbMqsOpxarF/DHU3nZIgCZde6gtnEqHATdbX6dti0eC/mQOxhIzdeY2IpGGuU9Sh+w==" algorithmName="SHA-512" password="CC35"/>
  <autoFilter ref="C87:K257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3" r:id="rId1" display="https://podminky.urs.cz/item/CS_URS_2021_02/131251104"/>
    <hyperlink ref="F103" r:id="rId2" display="https://podminky.urs.cz/item/CS_URS_2021_02/174151101"/>
    <hyperlink ref="F110" r:id="rId3" display="https://podminky.urs.cz/item/CS_URS_2021_02/212755214"/>
    <hyperlink ref="F116" r:id="rId4" display="https://podminky.urs.cz/item/CS_URS_2021_02/225311114"/>
    <hyperlink ref="F120" r:id="rId5" display="https://podminky.urs.cz/item/CS_URS_2021_02/271572211"/>
    <hyperlink ref="F124" r:id="rId6" display="https://podminky.urs.cz/item/CS_URS_2021_02/273313611"/>
    <hyperlink ref="F131" r:id="rId7" display="https://podminky.urs.cz/item/CS_URS_2021_02/273313811"/>
    <hyperlink ref="F135" r:id="rId8" display="https://podminky.urs.cz/item/CS_URS_2021_02/273321311"/>
    <hyperlink ref="F141" r:id="rId9" display="https://podminky.urs.cz/item/CS_URS_2021_02/273321511"/>
    <hyperlink ref="F145" r:id="rId10" display="https://podminky.urs.cz/item/CS_URS_2021_02/274321411"/>
    <hyperlink ref="F152" r:id="rId11" display="https://podminky.urs.cz/item/CS_URS_2021_02/274351121"/>
    <hyperlink ref="F159" r:id="rId12" display="https://podminky.urs.cz/item/CS_URS_2021_02/274351122"/>
    <hyperlink ref="F162" r:id="rId13" display="https://podminky.urs.cz/item/CS_URS_2021_02/274361821"/>
    <hyperlink ref="F166" r:id="rId14" display="https://podminky.urs.cz/item/CS_URS_2021_02/275313711"/>
    <hyperlink ref="F173" r:id="rId15" display="https://podminky.urs.cz/item/CS_URS_2021_02/279113153"/>
    <hyperlink ref="F177" r:id="rId16" display="https://podminky.urs.cz/item/CS_URS_2021_02/279321347"/>
    <hyperlink ref="F181" r:id="rId17" display="https://podminky.urs.cz/item/CS_URS_2021_02/279351121"/>
    <hyperlink ref="F185" r:id="rId18" display="https://podminky.urs.cz/item/CS_URS_2021_02/279351122"/>
    <hyperlink ref="F188" r:id="rId19" display="https://podminky.urs.cz/item/CS_URS_2021_02/279361821"/>
    <hyperlink ref="F194" r:id="rId20" display="https://podminky.urs.cz/item/CS_URS_2021_02/279362021"/>
    <hyperlink ref="F200" r:id="rId21" display="https://podminky.urs.cz/item/CS_URS_2021_02/282602112"/>
    <hyperlink ref="F206" r:id="rId22" display="https://podminky.urs.cz/item/CS_URS_2021_02/283111112"/>
    <hyperlink ref="F213" r:id="rId23" display="https://podminky.urs.cz/item/CS_URS_2021_02/631311126"/>
    <hyperlink ref="F220" r:id="rId24" display="https://podminky.urs.cz/item/CS_URS_2021_02/977151113"/>
    <hyperlink ref="F224" r:id="rId25" display="https://podminky.urs.cz/item/CS_URS_2021_02/977151116"/>
    <hyperlink ref="F228" r:id="rId26" display="https://podminky.urs.cz/item/CS_URS_2021_02/998011001"/>
    <hyperlink ref="F233" r:id="rId27" display="https://podminky.urs.cz/item/CS_URS_2021_02/767995115"/>
    <hyperlink ref="F239" r:id="rId28" display="https://podminky.urs.cz/item/CS_URS_2021_02/998767101"/>
    <hyperlink ref="F243" r:id="rId29" display="https://podminky.urs.cz/item/CS_URS_2021_02/781121011"/>
    <hyperlink ref="F247" r:id="rId30" display="https://podminky.urs.cz/item/CS_URS_2021_02/781495185"/>
    <hyperlink ref="F251" r:id="rId31" display="https://podminky.urs.cz/item/CS_URS_2021_02/781774112"/>
    <hyperlink ref="F257" r:id="rId32" display="https://podminky.urs.cz/item/CS_URS_2021_02/998781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3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82</v>
      </c>
    </row>
    <row r="4" s="1" customFormat="1" ht="24.96" customHeight="1">
      <c r="B4" s="20"/>
      <c r="D4" s="140" t="s">
        <v>100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26.25" customHeight="1">
      <c r="B7" s="20"/>
      <c r="E7" s="143" t="str">
        <f>'Rekapitulace stavby'!K6</f>
        <v>Rekonstrukce č.p. 2983 U Synagogy - venkovní úpravy a IS SO02-SO04 rev1</v>
      </c>
      <c r="F7" s="142"/>
      <c r="G7" s="142"/>
      <c r="H7" s="142"/>
      <c r="L7" s="20"/>
    </row>
    <row r="8" s="1" customFormat="1" ht="12" customHeight="1">
      <c r="B8" s="20"/>
      <c r="D8" s="142" t="s">
        <v>101</v>
      </c>
      <c r="L8" s="20"/>
    </row>
    <row r="9" s="2" customFormat="1" ht="16.5" customHeight="1">
      <c r="A9" s="38"/>
      <c r="B9" s="44"/>
      <c r="C9" s="38"/>
      <c r="D9" s="38"/>
      <c r="E9" s="143" t="s">
        <v>447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670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671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18. 10. 2021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">
        <v>19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27</v>
      </c>
      <c r="F17" s="38"/>
      <c r="G17" s="38"/>
      <c r="H17" s="38"/>
      <c r="I17" s="142" t="s">
        <v>28</v>
      </c>
      <c r="J17" s="133" t="s">
        <v>19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29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28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31</v>
      </c>
      <c r="E22" s="38"/>
      <c r="F22" s="38"/>
      <c r="G22" s="38"/>
      <c r="H22" s="38"/>
      <c r="I22" s="142" t="s">
        <v>26</v>
      </c>
      <c r="J22" s="133" t="str">
        <f>IF('Rekapitulace stavby'!AN16="","",'Rekapitulace stavby'!AN16)</f>
        <v/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tr">
        <f>IF('Rekapitulace stavby'!E17="","",'Rekapitulace stavby'!E17)</f>
        <v xml:space="preserve"> </v>
      </c>
      <c r="F23" s="38"/>
      <c r="G23" s="38"/>
      <c r="H23" s="38"/>
      <c r="I23" s="142" t="s">
        <v>28</v>
      </c>
      <c r="J23" s="133" t="str">
        <f>IF('Rekapitulace stavby'!AN17="","",'Rekapitulace stavby'!AN17)</f>
        <v/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34</v>
      </c>
      <c r="E25" s="38"/>
      <c r="F25" s="38"/>
      <c r="G25" s="38"/>
      <c r="H25" s="38"/>
      <c r="I25" s="142" t="s">
        <v>26</v>
      </c>
      <c r="J25" s="133" t="s">
        <v>19</v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">
        <v>35</v>
      </c>
      <c r="F26" s="38"/>
      <c r="G26" s="38"/>
      <c r="H26" s="38"/>
      <c r="I26" s="142" t="s">
        <v>28</v>
      </c>
      <c r="J26" s="133" t="s">
        <v>19</v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36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38</v>
      </c>
      <c r="E32" s="38"/>
      <c r="F32" s="38"/>
      <c r="G32" s="38"/>
      <c r="H32" s="38"/>
      <c r="I32" s="38"/>
      <c r="J32" s="153">
        <f>ROUND(J87,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40</v>
      </c>
      <c r="G34" s="38"/>
      <c r="H34" s="38"/>
      <c r="I34" s="154" t="s">
        <v>39</v>
      </c>
      <c r="J34" s="154" t="s">
        <v>41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42</v>
      </c>
      <c r="E35" s="142" t="s">
        <v>43</v>
      </c>
      <c r="F35" s="156">
        <f>ROUND((SUM(BE87:BE98)),  2)</f>
        <v>0</v>
      </c>
      <c r="G35" s="38"/>
      <c r="H35" s="38"/>
      <c r="I35" s="157">
        <v>0.20999999999999999</v>
      </c>
      <c r="J35" s="156">
        <f>ROUND(((SUM(BE87:BE98))*I35),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44</v>
      </c>
      <c r="F36" s="156">
        <f>ROUND((SUM(BF87:BF98)),  2)</f>
        <v>0</v>
      </c>
      <c r="G36" s="38"/>
      <c r="H36" s="38"/>
      <c r="I36" s="157">
        <v>0.14999999999999999</v>
      </c>
      <c r="J36" s="156">
        <f>ROUND(((SUM(BF87:BF98))*I36),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45</v>
      </c>
      <c r="F37" s="156">
        <f>ROUND((SUM(BG87:BG98)),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46</v>
      </c>
      <c r="F38" s="156">
        <f>ROUND((SUM(BH87:BH98)),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47</v>
      </c>
      <c r="F39" s="156">
        <f>ROUND((SUM(BI87:BI98)),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48</v>
      </c>
      <c r="E41" s="160"/>
      <c r="F41" s="160"/>
      <c r="G41" s="161" t="s">
        <v>49</v>
      </c>
      <c r="H41" s="162" t="s">
        <v>50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104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26.25" customHeight="1">
      <c r="A50" s="38"/>
      <c r="B50" s="39"/>
      <c r="C50" s="40"/>
      <c r="D50" s="40"/>
      <c r="E50" s="169" t="str">
        <f>E7</f>
        <v>Rekonstrukce č.p. 2983 U Synagogy - venkovní úpravy a IS SO02-SO04 rev1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101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447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670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02a - technologie fontány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Č. Lípa</v>
      </c>
      <c r="G56" s="40"/>
      <c r="H56" s="40"/>
      <c r="I56" s="32" t="s">
        <v>23</v>
      </c>
      <c r="J56" s="72" t="str">
        <f>IF(J14="","",J14)</f>
        <v>18. 10. 2021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>Město Č. Lípa</v>
      </c>
      <c r="G58" s="40"/>
      <c r="H58" s="40"/>
      <c r="I58" s="32" t="s">
        <v>31</v>
      </c>
      <c r="J58" s="36" t="str">
        <f>E23</f>
        <v xml:space="preserve"> 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29</v>
      </c>
      <c r="D59" s="40"/>
      <c r="E59" s="40"/>
      <c r="F59" s="27" t="str">
        <f>IF(E20="","",E20)</f>
        <v>Vyplň údaj</v>
      </c>
      <c r="G59" s="40"/>
      <c r="H59" s="40"/>
      <c r="I59" s="32" t="s">
        <v>34</v>
      </c>
      <c r="J59" s="36" t="str">
        <f>E26</f>
        <v>J. Nešněra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105</v>
      </c>
      <c r="D61" s="171"/>
      <c r="E61" s="171"/>
      <c r="F61" s="171"/>
      <c r="G61" s="171"/>
      <c r="H61" s="171"/>
      <c r="I61" s="171"/>
      <c r="J61" s="172" t="s">
        <v>106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70</v>
      </c>
      <c r="D63" s="40"/>
      <c r="E63" s="40"/>
      <c r="F63" s="40"/>
      <c r="G63" s="40"/>
      <c r="H63" s="40"/>
      <c r="I63" s="40"/>
      <c r="J63" s="102">
        <f>J87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107</v>
      </c>
    </row>
    <row r="64" s="9" customFormat="1" ht="24.96" customHeight="1">
      <c r="A64" s="9"/>
      <c r="B64" s="174"/>
      <c r="C64" s="175"/>
      <c r="D64" s="176" t="s">
        <v>117</v>
      </c>
      <c r="E64" s="177"/>
      <c r="F64" s="177"/>
      <c r="G64" s="177"/>
      <c r="H64" s="177"/>
      <c r="I64" s="177"/>
      <c r="J64" s="178">
        <f>J88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0"/>
      <c r="C65" s="125"/>
      <c r="D65" s="181" t="s">
        <v>450</v>
      </c>
      <c r="E65" s="182"/>
      <c r="F65" s="182"/>
      <c r="G65" s="182"/>
      <c r="H65" s="182"/>
      <c r="I65" s="182"/>
      <c r="J65" s="183">
        <f>J89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8"/>
      <c r="B66" s="39"/>
      <c r="C66" s="40"/>
      <c r="D66" s="40"/>
      <c r="E66" s="40"/>
      <c r="F66" s="40"/>
      <c r="G66" s="40"/>
      <c r="H66" s="40"/>
      <c r="I66" s="40"/>
      <c r="J66" s="40"/>
      <c r="K66" s="40"/>
      <c r="L66" s="14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6.96" customHeight="1">
      <c r="A67" s="38"/>
      <c r="B67" s="59"/>
      <c r="C67" s="60"/>
      <c r="D67" s="60"/>
      <c r="E67" s="60"/>
      <c r="F67" s="60"/>
      <c r="G67" s="60"/>
      <c r="H67" s="60"/>
      <c r="I67" s="60"/>
      <c r="J67" s="60"/>
      <c r="K67" s="60"/>
      <c r="L67" s="14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71" s="2" customFormat="1" ht="6.96" customHeight="1">
      <c r="A71" s="38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24.96" customHeight="1">
      <c r="A72" s="38"/>
      <c r="B72" s="39"/>
      <c r="C72" s="23" t="s">
        <v>119</v>
      </c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16</v>
      </c>
      <c r="D74" s="40"/>
      <c r="E74" s="40"/>
      <c r="F74" s="40"/>
      <c r="G74" s="40"/>
      <c r="H74" s="40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26.25" customHeight="1">
      <c r="A75" s="38"/>
      <c r="B75" s="39"/>
      <c r="C75" s="40"/>
      <c r="D75" s="40"/>
      <c r="E75" s="169" t="str">
        <f>E7</f>
        <v>Rekonstrukce č.p. 2983 U Synagogy - venkovní úpravy a IS SO02-SO04 rev1</v>
      </c>
      <c r="F75" s="32"/>
      <c r="G75" s="32"/>
      <c r="H75" s="32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1" customFormat="1" ht="12" customHeight="1">
      <c r="B76" s="21"/>
      <c r="C76" s="32" t="s">
        <v>101</v>
      </c>
      <c r="D76" s="22"/>
      <c r="E76" s="22"/>
      <c r="F76" s="22"/>
      <c r="G76" s="22"/>
      <c r="H76" s="22"/>
      <c r="I76" s="22"/>
      <c r="J76" s="22"/>
      <c r="K76" s="22"/>
      <c r="L76" s="20"/>
    </row>
    <row r="77" s="2" customFormat="1" ht="16.5" customHeight="1">
      <c r="A77" s="38"/>
      <c r="B77" s="39"/>
      <c r="C77" s="40"/>
      <c r="D77" s="40"/>
      <c r="E77" s="169" t="s">
        <v>447</v>
      </c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670</v>
      </c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69" t="str">
        <f>E11</f>
        <v>02a - technologie fontány</v>
      </c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21</v>
      </c>
      <c r="D81" s="40"/>
      <c r="E81" s="40"/>
      <c r="F81" s="27" t="str">
        <f>F14</f>
        <v>Č. Lípa</v>
      </c>
      <c r="G81" s="40"/>
      <c r="H81" s="40"/>
      <c r="I81" s="32" t="s">
        <v>23</v>
      </c>
      <c r="J81" s="72" t="str">
        <f>IF(J14="","",J14)</f>
        <v>18. 10. 2021</v>
      </c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25</v>
      </c>
      <c r="D83" s="40"/>
      <c r="E83" s="40"/>
      <c r="F83" s="27" t="str">
        <f>E17</f>
        <v>Město Č. Lípa</v>
      </c>
      <c r="G83" s="40"/>
      <c r="H83" s="40"/>
      <c r="I83" s="32" t="s">
        <v>31</v>
      </c>
      <c r="J83" s="36" t="str">
        <f>E23</f>
        <v xml:space="preserve"> </v>
      </c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29</v>
      </c>
      <c r="D84" s="40"/>
      <c r="E84" s="40"/>
      <c r="F84" s="27" t="str">
        <f>IF(E20="","",E20)</f>
        <v>Vyplň údaj</v>
      </c>
      <c r="G84" s="40"/>
      <c r="H84" s="40"/>
      <c r="I84" s="32" t="s">
        <v>34</v>
      </c>
      <c r="J84" s="36" t="str">
        <f>E26</f>
        <v>J. Nešněra</v>
      </c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0.32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1" customFormat="1" ht="29.28" customHeight="1">
      <c r="A86" s="185"/>
      <c r="B86" s="186"/>
      <c r="C86" s="187" t="s">
        <v>120</v>
      </c>
      <c r="D86" s="188" t="s">
        <v>57</v>
      </c>
      <c r="E86" s="188" t="s">
        <v>53</v>
      </c>
      <c r="F86" s="188" t="s">
        <v>54</v>
      </c>
      <c r="G86" s="188" t="s">
        <v>121</v>
      </c>
      <c r="H86" s="188" t="s">
        <v>122</v>
      </c>
      <c r="I86" s="188" t="s">
        <v>123</v>
      </c>
      <c r="J86" s="188" t="s">
        <v>106</v>
      </c>
      <c r="K86" s="189" t="s">
        <v>124</v>
      </c>
      <c r="L86" s="190"/>
      <c r="M86" s="92" t="s">
        <v>19</v>
      </c>
      <c r="N86" s="93" t="s">
        <v>42</v>
      </c>
      <c r="O86" s="93" t="s">
        <v>125</v>
      </c>
      <c r="P86" s="93" t="s">
        <v>126</v>
      </c>
      <c r="Q86" s="93" t="s">
        <v>127</v>
      </c>
      <c r="R86" s="93" t="s">
        <v>128</v>
      </c>
      <c r="S86" s="93" t="s">
        <v>129</v>
      </c>
      <c r="T86" s="94" t="s">
        <v>130</v>
      </c>
      <c r="U86" s="185"/>
      <c r="V86" s="185"/>
      <c r="W86" s="185"/>
      <c r="X86" s="185"/>
      <c r="Y86" s="185"/>
      <c r="Z86" s="185"/>
      <c r="AA86" s="185"/>
      <c r="AB86" s="185"/>
      <c r="AC86" s="185"/>
      <c r="AD86" s="185"/>
      <c r="AE86" s="185"/>
    </row>
    <row r="87" s="2" customFormat="1" ht="22.8" customHeight="1">
      <c r="A87" s="38"/>
      <c r="B87" s="39"/>
      <c r="C87" s="99" t="s">
        <v>131</v>
      </c>
      <c r="D87" s="40"/>
      <c r="E87" s="40"/>
      <c r="F87" s="40"/>
      <c r="G87" s="40"/>
      <c r="H87" s="40"/>
      <c r="I87" s="40"/>
      <c r="J87" s="191">
        <f>BK87</f>
        <v>0</v>
      </c>
      <c r="K87" s="40"/>
      <c r="L87" s="44"/>
      <c r="M87" s="95"/>
      <c r="N87" s="192"/>
      <c r="O87" s="96"/>
      <c r="P87" s="193">
        <f>P88</f>
        <v>0</v>
      </c>
      <c r="Q87" s="96"/>
      <c r="R87" s="193">
        <f>R88</f>
        <v>6.9999999999999994E-05</v>
      </c>
      <c r="S87" s="96"/>
      <c r="T87" s="194">
        <f>T88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71</v>
      </c>
      <c r="AU87" s="17" t="s">
        <v>107</v>
      </c>
      <c r="BK87" s="195">
        <f>BK88</f>
        <v>0</v>
      </c>
    </row>
    <row r="88" s="12" customFormat="1" ht="25.92" customHeight="1">
      <c r="A88" s="12"/>
      <c r="B88" s="196"/>
      <c r="C88" s="197"/>
      <c r="D88" s="198" t="s">
        <v>71</v>
      </c>
      <c r="E88" s="199" t="s">
        <v>431</v>
      </c>
      <c r="F88" s="199" t="s">
        <v>432</v>
      </c>
      <c r="G88" s="197"/>
      <c r="H88" s="197"/>
      <c r="I88" s="200"/>
      <c r="J88" s="201">
        <f>BK88</f>
        <v>0</v>
      </c>
      <c r="K88" s="197"/>
      <c r="L88" s="202"/>
      <c r="M88" s="203"/>
      <c r="N88" s="204"/>
      <c r="O88" s="204"/>
      <c r="P88" s="205">
        <f>P89</f>
        <v>0</v>
      </c>
      <c r="Q88" s="204"/>
      <c r="R88" s="205">
        <f>R89</f>
        <v>6.9999999999999994E-05</v>
      </c>
      <c r="S88" s="204"/>
      <c r="T88" s="206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7" t="s">
        <v>82</v>
      </c>
      <c r="AT88" s="208" t="s">
        <v>71</v>
      </c>
      <c r="AU88" s="208" t="s">
        <v>72</v>
      </c>
      <c r="AY88" s="207" t="s">
        <v>134</v>
      </c>
      <c r="BK88" s="209">
        <f>BK89</f>
        <v>0</v>
      </c>
    </row>
    <row r="89" s="12" customFormat="1" ht="22.8" customHeight="1">
      <c r="A89" s="12"/>
      <c r="B89" s="196"/>
      <c r="C89" s="197"/>
      <c r="D89" s="198" t="s">
        <v>71</v>
      </c>
      <c r="E89" s="210" t="s">
        <v>625</v>
      </c>
      <c r="F89" s="210" t="s">
        <v>626</v>
      </c>
      <c r="G89" s="197"/>
      <c r="H89" s="197"/>
      <c r="I89" s="200"/>
      <c r="J89" s="211">
        <f>BK89</f>
        <v>0</v>
      </c>
      <c r="K89" s="197"/>
      <c r="L89" s="202"/>
      <c r="M89" s="203"/>
      <c r="N89" s="204"/>
      <c r="O89" s="204"/>
      <c r="P89" s="205">
        <f>SUM(P90:P98)</f>
        <v>0</v>
      </c>
      <c r="Q89" s="204"/>
      <c r="R89" s="205">
        <f>SUM(R90:R98)</f>
        <v>6.9999999999999994E-05</v>
      </c>
      <c r="S89" s="204"/>
      <c r="T89" s="206">
        <f>SUM(T90:T98)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7" t="s">
        <v>82</v>
      </c>
      <c r="AT89" s="208" t="s">
        <v>71</v>
      </c>
      <c r="AU89" s="208" t="s">
        <v>80</v>
      </c>
      <c r="AY89" s="207" t="s">
        <v>134</v>
      </c>
      <c r="BK89" s="209">
        <f>SUM(BK90:BK98)</f>
        <v>0</v>
      </c>
    </row>
    <row r="90" s="2" customFormat="1" ht="16.5" customHeight="1">
      <c r="A90" s="38"/>
      <c r="B90" s="39"/>
      <c r="C90" s="212" t="s">
        <v>80</v>
      </c>
      <c r="D90" s="212" t="s">
        <v>136</v>
      </c>
      <c r="E90" s="213" t="s">
        <v>672</v>
      </c>
      <c r="F90" s="214" t="s">
        <v>673</v>
      </c>
      <c r="G90" s="215" t="s">
        <v>353</v>
      </c>
      <c r="H90" s="216">
        <v>1</v>
      </c>
      <c r="I90" s="217"/>
      <c r="J90" s="218">
        <f>ROUND(I90*H90,2)</f>
        <v>0</v>
      </c>
      <c r="K90" s="214" t="s">
        <v>19</v>
      </c>
      <c r="L90" s="44"/>
      <c r="M90" s="219" t="s">
        <v>19</v>
      </c>
      <c r="N90" s="220" t="s">
        <v>43</v>
      </c>
      <c r="O90" s="84"/>
      <c r="P90" s="221">
        <f>O90*H90</f>
        <v>0</v>
      </c>
      <c r="Q90" s="221">
        <v>6.9999999999999994E-05</v>
      </c>
      <c r="R90" s="221">
        <f>Q90*H90</f>
        <v>6.9999999999999994E-05</v>
      </c>
      <c r="S90" s="221">
        <v>0</v>
      </c>
      <c r="T90" s="222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23" t="s">
        <v>238</v>
      </c>
      <c r="AT90" s="223" t="s">
        <v>136</v>
      </c>
      <c r="AU90" s="223" t="s">
        <v>82</v>
      </c>
      <c r="AY90" s="17" t="s">
        <v>134</v>
      </c>
      <c r="BE90" s="224">
        <f>IF(N90="základní",J90,0)</f>
        <v>0</v>
      </c>
      <c r="BF90" s="224">
        <f>IF(N90="snížená",J90,0)</f>
        <v>0</v>
      </c>
      <c r="BG90" s="224">
        <f>IF(N90="zákl. přenesená",J90,0)</f>
        <v>0</v>
      </c>
      <c r="BH90" s="224">
        <f>IF(N90="sníž. přenesená",J90,0)</f>
        <v>0</v>
      </c>
      <c r="BI90" s="224">
        <f>IF(N90="nulová",J90,0)</f>
        <v>0</v>
      </c>
      <c r="BJ90" s="17" t="s">
        <v>80</v>
      </c>
      <c r="BK90" s="224">
        <f>ROUND(I90*H90,2)</f>
        <v>0</v>
      </c>
      <c r="BL90" s="17" t="s">
        <v>238</v>
      </c>
      <c r="BM90" s="223" t="s">
        <v>674</v>
      </c>
    </row>
    <row r="91" s="2" customFormat="1">
      <c r="A91" s="38"/>
      <c r="B91" s="39"/>
      <c r="C91" s="40"/>
      <c r="D91" s="225" t="s">
        <v>143</v>
      </c>
      <c r="E91" s="40"/>
      <c r="F91" s="226" t="s">
        <v>673</v>
      </c>
      <c r="G91" s="40"/>
      <c r="H91" s="40"/>
      <c r="I91" s="227"/>
      <c r="J91" s="40"/>
      <c r="K91" s="40"/>
      <c r="L91" s="44"/>
      <c r="M91" s="228"/>
      <c r="N91" s="229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143</v>
      </c>
      <c r="AU91" s="17" t="s">
        <v>82</v>
      </c>
    </row>
    <row r="92" s="2" customFormat="1">
      <c r="A92" s="38"/>
      <c r="B92" s="39"/>
      <c r="C92" s="40"/>
      <c r="D92" s="225" t="s">
        <v>387</v>
      </c>
      <c r="E92" s="40"/>
      <c r="F92" s="264" t="s">
        <v>675</v>
      </c>
      <c r="G92" s="40"/>
      <c r="H92" s="40"/>
      <c r="I92" s="227"/>
      <c r="J92" s="40"/>
      <c r="K92" s="40"/>
      <c r="L92" s="44"/>
      <c r="M92" s="228"/>
      <c r="N92" s="229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387</v>
      </c>
      <c r="AU92" s="17" t="s">
        <v>82</v>
      </c>
    </row>
    <row r="93" s="2" customFormat="1" ht="16.5" customHeight="1">
      <c r="A93" s="38"/>
      <c r="B93" s="39"/>
      <c r="C93" s="212" t="s">
        <v>82</v>
      </c>
      <c r="D93" s="212" t="s">
        <v>136</v>
      </c>
      <c r="E93" s="213" t="s">
        <v>676</v>
      </c>
      <c r="F93" s="214" t="s">
        <v>677</v>
      </c>
      <c r="G93" s="215" t="s">
        <v>353</v>
      </c>
      <c r="H93" s="216">
        <v>1</v>
      </c>
      <c r="I93" s="217"/>
      <c r="J93" s="218">
        <f>ROUND(I93*H93,2)</f>
        <v>0</v>
      </c>
      <c r="K93" s="214" t="s">
        <v>19</v>
      </c>
      <c r="L93" s="44"/>
      <c r="M93" s="219" t="s">
        <v>19</v>
      </c>
      <c r="N93" s="220" t="s">
        <v>43</v>
      </c>
      <c r="O93" s="84"/>
      <c r="P93" s="221">
        <f>O93*H93</f>
        <v>0</v>
      </c>
      <c r="Q93" s="221">
        <v>0</v>
      </c>
      <c r="R93" s="221">
        <f>Q93*H93</f>
        <v>0</v>
      </c>
      <c r="S93" s="221">
        <v>0</v>
      </c>
      <c r="T93" s="222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23" t="s">
        <v>238</v>
      </c>
      <c r="AT93" s="223" t="s">
        <v>136</v>
      </c>
      <c r="AU93" s="223" t="s">
        <v>82</v>
      </c>
      <c r="AY93" s="17" t="s">
        <v>134</v>
      </c>
      <c r="BE93" s="224">
        <f>IF(N93="základní",J93,0)</f>
        <v>0</v>
      </c>
      <c r="BF93" s="224">
        <f>IF(N93="snížená",J93,0)</f>
        <v>0</v>
      </c>
      <c r="BG93" s="224">
        <f>IF(N93="zákl. přenesená",J93,0)</f>
        <v>0</v>
      </c>
      <c r="BH93" s="224">
        <f>IF(N93="sníž. přenesená",J93,0)</f>
        <v>0</v>
      </c>
      <c r="BI93" s="224">
        <f>IF(N93="nulová",J93,0)</f>
        <v>0</v>
      </c>
      <c r="BJ93" s="17" t="s">
        <v>80</v>
      </c>
      <c r="BK93" s="224">
        <f>ROUND(I93*H93,2)</f>
        <v>0</v>
      </c>
      <c r="BL93" s="17" t="s">
        <v>238</v>
      </c>
      <c r="BM93" s="223" t="s">
        <v>678</v>
      </c>
    </row>
    <row r="94" s="2" customFormat="1">
      <c r="A94" s="38"/>
      <c r="B94" s="39"/>
      <c r="C94" s="40"/>
      <c r="D94" s="225" t="s">
        <v>143</v>
      </c>
      <c r="E94" s="40"/>
      <c r="F94" s="226" t="s">
        <v>677</v>
      </c>
      <c r="G94" s="40"/>
      <c r="H94" s="40"/>
      <c r="I94" s="227"/>
      <c r="J94" s="40"/>
      <c r="K94" s="40"/>
      <c r="L94" s="44"/>
      <c r="M94" s="228"/>
      <c r="N94" s="229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143</v>
      </c>
      <c r="AU94" s="17" t="s">
        <v>82</v>
      </c>
    </row>
    <row r="95" s="2" customFormat="1">
      <c r="A95" s="38"/>
      <c r="B95" s="39"/>
      <c r="C95" s="40"/>
      <c r="D95" s="225" t="s">
        <v>387</v>
      </c>
      <c r="E95" s="40"/>
      <c r="F95" s="264" t="s">
        <v>679</v>
      </c>
      <c r="G95" s="40"/>
      <c r="H95" s="40"/>
      <c r="I95" s="227"/>
      <c r="J95" s="40"/>
      <c r="K95" s="40"/>
      <c r="L95" s="44"/>
      <c r="M95" s="228"/>
      <c r="N95" s="229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387</v>
      </c>
      <c r="AU95" s="17" t="s">
        <v>82</v>
      </c>
    </row>
    <row r="96" s="2" customFormat="1" ht="16.5" customHeight="1">
      <c r="A96" s="38"/>
      <c r="B96" s="39"/>
      <c r="C96" s="212" t="s">
        <v>157</v>
      </c>
      <c r="D96" s="212" t="s">
        <v>136</v>
      </c>
      <c r="E96" s="213" t="s">
        <v>680</v>
      </c>
      <c r="F96" s="214" t="s">
        <v>681</v>
      </c>
      <c r="G96" s="215" t="s">
        <v>353</v>
      </c>
      <c r="H96" s="216">
        <v>1</v>
      </c>
      <c r="I96" s="217"/>
      <c r="J96" s="218">
        <f>ROUND(I96*H96,2)</f>
        <v>0</v>
      </c>
      <c r="K96" s="214" t="s">
        <v>19</v>
      </c>
      <c r="L96" s="44"/>
      <c r="M96" s="219" t="s">
        <v>19</v>
      </c>
      <c r="N96" s="220" t="s">
        <v>43</v>
      </c>
      <c r="O96" s="84"/>
      <c r="P96" s="221">
        <f>O96*H96</f>
        <v>0</v>
      </c>
      <c r="Q96" s="221">
        <v>0</v>
      </c>
      <c r="R96" s="221">
        <f>Q96*H96</f>
        <v>0</v>
      </c>
      <c r="S96" s="221">
        <v>0</v>
      </c>
      <c r="T96" s="222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23" t="s">
        <v>238</v>
      </c>
      <c r="AT96" s="223" t="s">
        <v>136</v>
      </c>
      <c r="AU96" s="223" t="s">
        <v>82</v>
      </c>
      <c r="AY96" s="17" t="s">
        <v>134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7" t="s">
        <v>80</v>
      </c>
      <c r="BK96" s="224">
        <f>ROUND(I96*H96,2)</f>
        <v>0</v>
      </c>
      <c r="BL96" s="17" t="s">
        <v>238</v>
      </c>
      <c r="BM96" s="223" t="s">
        <v>682</v>
      </c>
    </row>
    <row r="97" s="2" customFormat="1">
      <c r="A97" s="38"/>
      <c r="B97" s="39"/>
      <c r="C97" s="40"/>
      <c r="D97" s="225" t="s">
        <v>143</v>
      </c>
      <c r="E97" s="40"/>
      <c r="F97" s="226" t="s">
        <v>681</v>
      </c>
      <c r="G97" s="40"/>
      <c r="H97" s="40"/>
      <c r="I97" s="227"/>
      <c r="J97" s="40"/>
      <c r="K97" s="40"/>
      <c r="L97" s="44"/>
      <c r="M97" s="228"/>
      <c r="N97" s="229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143</v>
      </c>
      <c r="AU97" s="17" t="s">
        <v>82</v>
      </c>
    </row>
    <row r="98" s="2" customFormat="1">
      <c r="A98" s="38"/>
      <c r="B98" s="39"/>
      <c r="C98" s="40"/>
      <c r="D98" s="225" t="s">
        <v>387</v>
      </c>
      <c r="E98" s="40"/>
      <c r="F98" s="264" t="s">
        <v>683</v>
      </c>
      <c r="G98" s="40"/>
      <c r="H98" s="40"/>
      <c r="I98" s="227"/>
      <c r="J98" s="40"/>
      <c r="K98" s="40"/>
      <c r="L98" s="44"/>
      <c r="M98" s="265"/>
      <c r="N98" s="266"/>
      <c r="O98" s="267"/>
      <c r="P98" s="267"/>
      <c r="Q98" s="267"/>
      <c r="R98" s="267"/>
      <c r="S98" s="267"/>
      <c r="T98" s="26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387</v>
      </c>
      <c r="AU98" s="17" t="s">
        <v>82</v>
      </c>
    </row>
    <row r="99" s="2" customFormat="1" ht="6.96" customHeight="1">
      <c r="A99" s="38"/>
      <c r="B99" s="59"/>
      <c r="C99" s="60"/>
      <c r="D99" s="60"/>
      <c r="E99" s="60"/>
      <c r="F99" s="60"/>
      <c r="G99" s="60"/>
      <c r="H99" s="60"/>
      <c r="I99" s="60"/>
      <c r="J99" s="60"/>
      <c r="K99" s="60"/>
      <c r="L99" s="44"/>
      <c r="M99" s="38"/>
      <c r="O99" s="38"/>
      <c r="P99" s="38"/>
      <c r="Q99" s="38"/>
      <c r="R99" s="38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</sheetData>
  <sheetProtection sheet="1" autoFilter="0" formatColumns="0" formatRows="0" objects="1" scenarios="1" spinCount="100000" saltValue="lcVu+/vK0RsdlKuWfZl/5/pqw6UeRI8ngvoZZQvyThmfHHao4URMUDPB6PxXPsIbr9YQTV7HwZ8WlHmQ3w7ifg==" hashValue="AhsU+B0QV3pvVqfAwZb1UuTk4DDlKC4mjRwbEOPEdvj4DjJSw6sI0mzCvYAVxbh/7zphxbM985UTlPOH3dAHSQ==" algorithmName="SHA-512" password="CC35"/>
  <autoFilter ref="C86:K9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93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82</v>
      </c>
    </row>
    <row r="4" s="1" customFormat="1" ht="24.96" customHeight="1">
      <c r="B4" s="20"/>
      <c r="D4" s="140" t="s">
        <v>100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26.25" customHeight="1">
      <c r="B7" s="20"/>
      <c r="E7" s="143" t="str">
        <f>'Rekapitulace stavby'!K6</f>
        <v>Rekonstrukce č.p. 2983 U Synagogy - venkovní úpravy a IS SO02-SO04 rev1</v>
      </c>
      <c r="F7" s="142"/>
      <c r="G7" s="142"/>
      <c r="H7" s="142"/>
      <c r="L7" s="20"/>
    </row>
    <row r="8" s="1" customFormat="1" ht="12" customHeight="1">
      <c r="B8" s="20"/>
      <c r="D8" s="142" t="s">
        <v>101</v>
      </c>
      <c r="L8" s="20"/>
    </row>
    <row r="9" s="2" customFormat="1" ht="16.5" customHeight="1">
      <c r="A9" s="38"/>
      <c r="B9" s="44"/>
      <c r="C9" s="38"/>
      <c r="D9" s="38"/>
      <c r="E9" s="143" t="s">
        <v>447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670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684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18. 10. 2021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">
        <v>19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27</v>
      </c>
      <c r="F17" s="38"/>
      <c r="G17" s="38"/>
      <c r="H17" s="38"/>
      <c r="I17" s="142" t="s">
        <v>28</v>
      </c>
      <c r="J17" s="133" t="s">
        <v>19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29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28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31</v>
      </c>
      <c r="E22" s="38"/>
      <c r="F22" s="38"/>
      <c r="G22" s="38"/>
      <c r="H22" s="38"/>
      <c r="I22" s="142" t="s">
        <v>26</v>
      </c>
      <c r="J22" s="133" t="str">
        <f>IF('Rekapitulace stavby'!AN16="","",'Rekapitulace stavby'!AN16)</f>
        <v/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tr">
        <f>IF('Rekapitulace stavby'!E17="","",'Rekapitulace stavby'!E17)</f>
        <v xml:space="preserve"> </v>
      </c>
      <c r="F23" s="38"/>
      <c r="G23" s="38"/>
      <c r="H23" s="38"/>
      <c r="I23" s="142" t="s">
        <v>28</v>
      </c>
      <c r="J23" s="133" t="str">
        <f>IF('Rekapitulace stavby'!AN17="","",'Rekapitulace stavby'!AN17)</f>
        <v/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34</v>
      </c>
      <c r="E25" s="38"/>
      <c r="F25" s="38"/>
      <c r="G25" s="38"/>
      <c r="H25" s="38"/>
      <c r="I25" s="142" t="s">
        <v>26</v>
      </c>
      <c r="J25" s="133" t="s">
        <v>19</v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">
        <v>35</v>
      </c>
      <c r="F26" s="38"/>
      <c r="G26" s="38"/>
      <c r="H26" s="38"/>
      <c r="I26" s="142" t="s">
        <v>28</v>
      </c>
      <c r="J26" s="133" t="s">
        <v>19</v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36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38</v>
      </c>
      <c r="E32" s="38"/>
      <c r="F32" s="38"/>
      <c r="G32" s="38"/>
      <c r="H32" s="38"/>
      <c r="I32" s="38"/>
      <c r="J32" s="153">
        <f>ROUND(J91,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40</v>
      </c>
      <c r="G34" s="38"/>
      <c r="H34" s="38"/>
      <c r="I34" s="154" t="s">
        <v>39</v>
      </c>
      <c r="J34" s="154" t="s">
        <v>41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42</v>
      </c>
      <c r="E35" s="142" t="s">
        <v>43</v>
      </c>
      <c r="F35" s="156">
        <f>ROUND((SUM(BE91:BE151)),  2)</f>
        <v>0</v>
      </c>
      <c r="G35" s="38"/>
      <c r="H35" s="38"/>
      <c r="I35" s="157">
        <v>0.20999999999999999</v>
      </c>
      <c r="J35" s="156">
        <f>ROUND(((SUM(BE91:BE151))*I35),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44</v>
      </c>
      <c r="F36" s="156">
        <f>ROUND((SUM(BF91:BF151)),  2)</f>
        <v>0</v>
      </c>
      <c r="G36" s="38"/>
      <c r="H36" s="38"/>
      <c r="I36" s="157">
        <v>0.14999999999999999</v>
      </c>
      <c r="J36" s="156">
        <f>ROUND(((SUM(BF91:BF151))*I36),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45</v>
      </c>
      <c r="F37" s="156">
        <f>ROUND((SUM(BG91:BG151)),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46</v>
      </c>
      <c r="F38" s="156">
        <f>ROUND((SUM(BH91:BH151)),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47</v>
      </c>
      <c r="F39" s="156">
        <f>ROUND((SUM(BI91:BI151)),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48</v>
      </c>
      <c r="E41" s="160"/>
      <c r="F41" s="160"/>
      <c r="G41" s="161" t="s">
        <v>49</v>
      </c>
      <c r="H41" s="162" t="s">
        <v>50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104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26.25" customHeight="1">
      <c r="A50" s="38"/>
      <c r="B50" s="39"/>
      <c r="C50" s="40"/>
      <c r="D50" s="40"/>
      <c r="E50" s="169" t="str">
        <f>E7</f>
        <v>Rekonstrukce č.p. 2983 U Synagogy - venkovní úpravy a IS SO02-SO04 rev1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101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447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670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 xml:space="preserve">02b -  voda, kanalizace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Č. Lípa</v>
      </c>
      <c r="G56" s="40"/>
      <c r="H56" s="40"/>
      <c r="I56" s="32" t="s">
        <v>23</v>
      </c>
      <c r="J56" s="72" t="str">
        <f>IF(J14="","",J14)</f>
        <v>18. 10. 2021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>Město Č. Lípa</v>
      </c>
      <c r="G58" s="40"/>
      <c r="H58" s="40"/>
      <c r="I58" s="32" t="s">
        <v>31</v>
      </c>
      <c r="J58" s="36" t="str">
        <f>E23</f>
        <v xml:space="preserve"> 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29</v>
      </c>
      <c r="D59" s="40"/>
      <c r="E59" s="40"/>
      <c r="F59" s="27" t="str">
        <f>IF(E20="","",E20)</f>
        <v>Vyplň údaj</v>
      </c>
      <c r="G59" s="40"/>
      <c r="H59" s="40"/>
      <c r="I59" s="32" t="s">
        <v>34</v>
      </c>
      <c r="J59" s="36" t="str">
        <f>E26</f>
        <v>J. Nešněra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105</v>
      </c>
      <c r="D61" s="171"/>
      <c r="E61" s="171"/>
      <c r="F61" s="171"/>
      <c r="G61" s="171"/>
      <c r="H61" s="171"/>
      <c r="I61" s="171"/>
      <c r="J61" s="172" t="s">
        <v>106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70</v>
      </c>
      <c r="D63" s="40"/>
      <c r="E63" s="40"/>
      <c r="F63" s="40"/>
      <c r="G63" s="40"/>
      <c r="H63" s="40"/>
      <c r="I63" s="40"/>
      <c r="J63" s="102">
        <f>J91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107</v>
      </c>
    </row>
    <row r="64" s="9" customFormat="1" ht="24.96" customHeight="1">
      <c r="A64" s="9"/>
      <c r="B64" s="174"/>
      <c r="C64" s="175"/>
      <c r="D64" s="176" t="s">
        <v>108</v>
      </c>
      <c r="E64" s="177"/>
      <c r="F64" s="177"/>
      <c r="G64" s="177"/>
      <c r="H64" s="177"/>
      <c r="I64" s="177"/>
      <c r="J64" s="178">
        <f>J92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0"/>
      <c r="C65" s="125"/>
      <c r="D65" s="181" t="s">
        <v>109</v>
      </c>
      <c r="E65" s="182"/>
      <c r="F65" s="182"/>
      <c r="G65" s="182"/>
      <c r="H65" s="182"/>
      <c r="I65" s="182"/>
      <c r="J65" s="183">
        <f>J93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0"/>
      <c r="C66" s="125"/>
      <c r="D66" s="181" t="s">
        <v>111</v>
      </c>
      <c r="E66" s="182"/>
      <c r="F66" s="182"/>
      <c r="G66" s="182"/>
      <c r="H66" s="182"/>
      <c r="I66" s="182"/>
      <c r="J66" s="183">
        <f>J110</f>
        <v>0</v>
      </c>
      <c r="K66" s="125"/>
      <c r="L66" s="18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0"/>
      <c r="C67" s="125"/>
      <c r="D67" s="181" t="s">
        <v>113</v>
      </c>
      <c r="E67" s="182"/>
      <c r="F67" s="182"/>
      <c r="G67" s="182"/>
      <c r="H67" s="182"/>
      <c r="I67" s="182"/>
      <c r="J67" s="183">
        <f>J115</f>
        <v>0</v>
      </c>
      <c r="K67" s="125"/>
      <c r="L67" s="18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0"/>
      <c r="C68" s="125"/>
      <c r="D68" s="181" t="s">
        <v>114</v>
      </c>
      <c r="E68" s="182"/>
      <c r="F68" s="182"/>
      <c r="G68" s="182"/>
      <c r="H68" s="182"/>
      <c r="I68" s="182"/>
      <c r="J68" s="183">
        <f>J143</f>
        <v>0</v>
      </c>
      <c r="K68" s="125"/>
      <c r="L68" s="18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0"/>
      <c r="C69" s="125"/>
      <c r="D69" s="181" t="s">
        <v>116</v>
      </c>
      <c r="E69" s="182"/>
      <c r="F69" s="182"/>
      <c r="G69" s="182"/>
      <c r="H69" s="182"/>
      <c r="I69" s="182"/>
      <c r="J69" s="183">
        <f>J148</f>
        <v>0</v>
      </c>
      <c r="K69" s="125"/>
      <c r="L69" s="184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5" s="2" customFormat="1" ht="6.96" customHeight="1">
      <c r="A75" s="38"/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24.96" customHeight="1">
      <c r="A76" s="38"/>
      <c r="B76" s="39"/>
      <c r="C76" s="23" t="s">
        <v>119</v>
      </c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16</v>
      </c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26.25" customHeight="1">
      <c r="A79" s="38"/>
      <c r="B79" s="39"/>
      <c r="C79" s="40"/>
      <c r="D79" s="40"/>
      <c r="E79" s="169" t="str">
        <f>E7</f>
        <v>Rekonstrukce č.p. 2983 U Synagogy - venkovní úpravy a IS SO02-SO04 rev1</v>
      </c>
      <c r="F79" s="32"/>
      <c r="G79" s="32"/>
      <c r="H79" s="32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" customFormat="1" ht="12" customHeight="1">
      <c r="B80" s="21"/>
      <c r="C80" s="32" t="s">
        <v>101</v>
      </c>
      <c r="D80" s="22"/>
      <c r="E80" s="22"/>
      <c r="F80" s="22"/>
      <c r="G80" s="22"/>
      <c r="H80" s="22"/>
      <c r="I80" s="22"/>
      <c r="J80" s="22"/>
      <c r="K80" s="22"/>
      <c r="L80" s="20"/>
    </row>
    <row r="81" s="2" customFormat="1" ht="16.5" customHeight="1">
      <c r="A81" s="38"/>
      <c r="B81" s="39"/>
      <c r="C81" s="40"/>
      <c r="D81" s="40"/>
      <c r="E81" s="169" t="s">
        <v>447</v>
      </c>
      <c r="F81" s="40"/>
      <c r="G81" s="40"/>
      <c r="H81" s="40"/>
      <c r="I81" s="40"/>
      <c r="J81" s="40"/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670</v>
      </c>
      <c r="D82" s="40"/>
      <c r="E82" s="40"/>
      <c r="F82" s="40"/>
      <c r="G82" s="40"/>
      <c r="H82" s="40"/>
      <c r="I82" s="40"/>
      <c r="J82" s="40"/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6.5" customHeight="1">
      <c r="A83" s="38"/>
      <c r="B83" s="39"/>
      <c r="C83" s="40"/>
      <c r="D83" s="40"/>
      <c r="E83" s="69" t="str">
        <f>E11</f>
        <v xml:space="preserve">02b -  voda, kanalizace</v>
      </c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2" customHeight="1">
      <c r="A85" s="38"/>
      <c r="B85" s="39"/>
      <c r="C85" s="32" t="s">
        <v>21</v>
      </c>
      <c r="D85" s="40"/>
      <c r="E85" s="40"/>
      <c r="F85" s="27" t="str">
        <f>F14</f>
        <v>Č. Lípa</v>
      </c>
      <c r="G85" s="40"/>
      <c r="H85" s="40"/>
      <c r="I85" s="32" t="s">
        <v>23</v>
      </c>
      <c r="J85" s="72" t="str">
        <f>IF(J14="","",J14)</f>
        <v>18. 10. 2021</v>
      </c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4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25</v>
      </c>
      <c r="D87" s="40"/>
      <c r="E87" s="40"/>
      <c r="F87" s="27" t="str">
        <f>E17</f>
        <v>Město Č. Lípa</v>
      </c>
      <c r="G87" s="40"/>
      <c r="H87" s="40"/>
      <c r="I87" s="32" t="s">
        <v>31</v>
      </c>
      <c r="J87" s="36" t="str">
        <f>E23</f>
        <v xml:space="preserve"> </v>
      </c>
      <c r="K87" s="40"/>
      <c r="L87" s="14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5.15" customHeight="1">
      <c r="A88" s="38"/>
      <c r="B88" s="39"/>
      <c r="C88" s="32" t="s">
        <v>29</v>
      </c>
      <c r="D88" s="40"/>
      <c r="E88" s="40"/>
      <c r="F88" s="27" t="str">
        <f>IF(E20="","",E20)</f>
        <v>Vyplň údaj</v>
      </c>
      <c r="G88" s="40"/>
      <c r="H88" s="40"/>
      <c r="I88" s="32" t="s">
        <v>34</v>
      </c>
      <c r="J88" s="36" t="str">
        <f>E26</f>
        <v>J. Nešněra</v>
      </c>
      <c r="K88" s="40"/>
      <c r="L88" s="14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0.32" customHeight="1">
      <c r="A89" s="38"/>
      <c r="B89" s="39"/>
      <c r="C89" s="40"/>
      <c r="D89" s="40"/>
      <c r="E89" s="40"/>
      <c r="F89" s="40"/>
      <c r="G89" s="40"/>
      <c r="H89" s="40"/>
      <c r="I89" s="40"/>
      <c r="J89" s="40"/>
      <c r="K89" s="40"/>
      <c r="L89" s="14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11" customFormat="1" ht="29.28" customHeight="1">
      <c r="A90" s="185"/>
      <c r="B90" s="186"/>
      <c r="C90" s="187" t="s">
        <v>120</v>
      </c>
      <c r="D90" s="188" t="s">
        <v>57</v>
      </c>
      <c r="E90" s="188" t="s">
        <v>53</v>
      </c>
      <c r="F90" s="188" t="s">
        <v>54</v>
      </c>
      <c r="G90" s="188" t="s">
        <v>121</v>
      </c>
      <c r="H90" s="188" t="s">
        <v>122</v>
      </c>
      <c r="I90" s="188" t="s">
        <v>123</v>
      </c>
      <c r="J90" s="188" t="s">
        <v>106</v>
      </c>
      <c r="K90" s="189" t="s">
        <v>124</v>
      </c>
      <c r="L90" s="190"/>
      <c r="M90" s="92" t="s">
        <v>19</v>
      </c>
      <c r="N90" s="93" t="s">
        <v>42</v>
      </c>
      <c r="O90" s="93" t="s">
        <v>125</v>
      </c>
      <c r="P90" s="93" t="s">
        <v>126</v>
      </c>
      <c r="Q90" s="93" t="s">
        <v>127</v>
      </c>
      <c r="R90" s="93" t="s">
        <v>128</v>
      </c>
      <c r="S90" s="93" t="s">
        <v>129</v>
      </c>
      <c r="T90" s="94" t="s">
        <v>130</v>
      </c>
      <c r="U90" s="185"/>
      <c r="V90" s="185"/>
      <c r="W90" s="185"/>
      <c r="X90" s="185"/>
      <c r="Y90" s="185"/>
      <c r="Z90" s="185"/>
      <c r="AA90" s="185"/>
      <c r="AB90" s="185"/>
      <c r="AC90" s="185"/>
      <c r="AD90" s="185"/>
      <c r="AE90" s="185"/>
    </row>
    <row r="91" s="2" customFormat="1" ht="22.8" customHeight="1">
      <c r="A91" s="38"/>
      <c r="B91" s="39"/>
      <c r="C91" s="99" t="s">
        <v>131</v>
      </c>
      <c r="D91" s="40"/>
      <c r="E91" s="40"/>
      <c r="F91" s="40"/>
      <c r="G91" s="40"/>
      <c r="H91" s="40"/>
      <c r="I91" s="40"/>
      <c r="J91" s="191">
        <f>BK91</f>
        <v>0</v>
      </c>
      <c r="K91" s="40"/>
      <c r="L91" s="44"/>
      <c r="M91" s="95"/>
      <c r="N91" s="192"/>
      <c r="O91" s="96"/>
      <c r="P91" s="193">
        <f>P92</f>
        <v>0</v>
      </c>
      <c r="Q91" s="96"/>
      <c r="R91" s="193">
        <f>R92</f>
        <v>7.3715067000000003</v>
      </c>
      <c r="S91" s="96"/>
      <c r="T91" s="194">
        <f>T92</f>
        <v>0.010999999999999999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71</v>
      </c>
      <c r="AU91" s="17" t="s">
        <v>107</v>
      </c>
      <c r="BK91" s="195">
        <f>BK92</f>
        <v>0</v>
      </c>
    </row>
    <row r="92" s="12" customFormat="1" ht="25.92" customHeight="1">
      <c r="A92" s="12"/>
      <c r="B92" s="196"/>
      <c r="C92" s="197"/>
      <c r="D92" s="198" t="s">
        <v>71</v>
      </c>
      <c r="E92" s="199" t="s">
        <v>132</v>
      </c>
      <c r="F92" s="199" t="s">
        <v>133</v>
      </c>
      <c r="G92" s="197"/>
      <c r="H92" s="197"/>
      <c r="I92" s="200"/>
      <c r="J92" s="201">
        <f>BK92</f>
        <v>0</v>
      </c>
      <c r="K92" s="197"/>
      <c r="L92" s="202"/>
      <c r="M92" s="203"/>
      <c r="N92" s="204"/>
      <c r="O92" s="204"/>
      <c r="P92" s="205">
        <f>P93+P110+P115+P143+P148</f>
        <v>0</v>
      </c>
      <c r="Q92" s="204"/>
      <c r="R92" s="205">
        <f>R93+R110+R115+R143+R148</f>
        <v>7.3715067000000003</v>
      </c>
      <c r="S92" s="204"/>
      <c r="T92" s="206">
        <f>T93+T110+T115+T143+T148</f>
        <v>0.010999999999999999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7" t="s">
        <v>80</v>
      </c>
      <c r="AT92" s="208" t="s">
        <v>71</v>
      </c>
      <c r="AU92" s="208" t="s">
        <v>72</v>
      </c>
      <c r="AY92" s="207" t="s">
        <v>134</v>
      </c>
      <c r="BK92" s="209">
        <f>BK93+BK110+BK115+BK143+BK148</f>
        <v>0</v>
      </c>
    </row>
    <row r="93" s="12" customFormat="1" ht="22.8" customHeight="1">
      <c r="A93" s="12"/>
      <c r="B93" s="196"/>
      <c r="C93" s="197"/>
      <c r="D93" s="198" t="s">
        <v>71</v>
      </c>
      <c r="E93" s="210" t="s">
        <v>80</v>
      </c>
      <c r="F93" s="210" t="s">
        <v>135</v>
      </c>
      <c r="G93" s="197"/>
      <c r="H93" s="197"/>
      <c r="I93" s="200"/>
      <c r="J93" s="211">
        <f>BK93</f>
        <v>0</v>
      </c>
      <c r="K93" s="197"/>
      <c r="L93" s="202"/>
      <c r="M93" s="203"/>
      <c r="N93" s="204"/>
      <c r="O93" s="204"/>
      <c r="P93" s="205">
        <f>SUM(P94:P109)</f>
        <v>0</v>
      </c>
      <c r="Q93" s="204"/>
      <c r="R93" s="205">
        <f>SUM(R94:R109)</f>
        <v>7.3600000000000003</v>
      </c>
      <c r="S93" s="204"/>
      <c r="T93" s="206">
        <f>SUM(T94:T109)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7" t="s">
        <v>80</v>
      </c>
      <c r="AT93" s="208" t="s">
        <v>71</v>
      </c>
      <c r="AU93" s="208" t="s">
        <v>80</v>
      </c>
      <c r="AY93" s="207" t="s">
        <v>134</v>
      </c>
      <c r="BK93" s="209">
        <f>SUM(BK94:BK109)</f>
        <v>0</v>
      </c>
    </row>
    <row r="94" s="2" customFormat="1" ht="33" customHeight="1">
      <c r="A94" s="38"/>
      <c r="B94" s="39"/>
      <c r="C94" s="212" t="s">
        <v>80</v>
      </c>
      <c r="D94" s="212" t="s">
        <v>136</v>
      </c>
      <c r="E94" s="213" t="s">
        <v>158</v>
      </c>
      <c r="F94" s="214" t="s">
        <v>159</v>
      </c>
      <c r="G94" s="215" t="s">
        <v>149</v>
      </c>
      <c r="H94" s="216">
        <v>11.039999999999999</v>
      </c>
      <c r="I94" s="217"/>
      <c r="J94" s="218">
        <f>ROUND(I94*H94,2)</f>
        <v>0</v>
      </c>
      <c r="K94" s="214" t="s">
        <v>140</v>
      </c>
      <c r="L94" s="44"/>
      <c r="M94" s="219" t="s">
        <v>19</v>
      </c>
      <c r="N94" s="220" t="s">
        <v>43</v>
      </c>
      <c r="O94" s="84"/>
      <c r="P94" s="221">
        <f>O94*H94</f>
        <v>0</v>
      </c>
      <c r="Q94" s="221">
        <v>0</v>
      </c>
      <c r="R94" s="221">
        <f>Q94*H94</f>
        <v>0</v>
      </c>
      <c r="S94" s="221">
        <v>0</v>
      </c>
      <c r="T94" s="222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23" t="s">
        <v>141</v>
      </c>
      <c r="AT94" s="223" t="s">
        <v>136</v>
      </c>
      <c r="AU94" s="223" t="s">
        <v>82</v>
      </c>
      <c r="AY94" s="17" t="s">
        <v>134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17" t="s">
        <v>80</v>
      </c>
      <c r="BK94" s="224">
        <f>ROUND(I94*H94,2)</f>
        <v>0</v>
      </c>
      <c r="BL94" s="17" t="s">
        <v>141</v>
      </c>
      <c r="BM94" s="223" t="s">
        <v>685</v>
      </c>
    </row>
    <row r="95" s="2" customFormat="1">
      <c r="A95" s="38"/>
      <c r="B95" s="39"/>
      <c r="C95" s="40"/>
      <c r="D95" s="225" t="s">
        <v>143</v>
      </c>
      <c r="E95" s="40"/>
      <c r="F95" s="226" t="s">
        <v>161</v>
      </c>
      <c r="G95" s="40"/>
      <c r="H95" s="40"/>
      <c r="I95" s="227"/>
      <c r="J95" s="40"/>
      <c r="K95" s="40"/>
      <c r="L95" s="44"/>
      <c r="M95" s="228"/>
      <c r="N95" s="229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143</v>
      </c>
      <c r="AU95" s="17" t="s">
        <v>82</v>
      </c>
    </row>
    <row r="96" s="2" customFormat="1">
      <c r="A96" s="38"/>
      <c r="B96" s="39"/>
      <c r="C96" s="40"/>
      <c r="D96" s="230" t="s">
        <v>145</v>
      </c>
      <c r="E96" s="40"/>
      <c r="F96" s="231" t="s">
        <v>162</v>
      </c>
      <c r="G96" s="40"/>
      <c r="H96" s="40"/>
      <c r="I96" s="227"/>
      <c r="J96" s="40"/>
      <c r="K96" s="40"/>
      <c r="L96" s="44"/>
      <c r="M96" s="228"/>
      <c r="N96" s="229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145</v>
      </c>
      <c r="AU96" s="17" t="s">
        <v>82</v>
      </c>
    </row>
    <row r="97" s="13" customFormat="1">
      <c r="A97" s="13"/>
      <c r="B97" s="232"/>
      <c r="C97" s="233"/>
      <c r="D97" s="225" t="s">
        <v>154</v>
      </c>
      <c r="E97" s="234" t="s">
        <v>19</v>
      </c>
      <c r="F97" s="235" t="s">
        <v>686</v>
      </c>
      <c r="G97" s="233"/>
      <c r="H97" s="236">
        <v>11.039999999999999</v>
      </c>
      <c r="I97" s="237"/>
      <c r="J97" s="233"/>
      <c r="K97" s="233"/>
      <c r="L97" s="238"/>
      <c r="M97" s="239"/>
      <c r="N97" s="240"/>
      <c r="O97" s="240"/>
      <c r="P97" s="240"/>
      <c r="Q97" s="240"/>
      <c r="R97" s="240"/>
      <c r="S97" s="240"/>
      <c r="T97" s="241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2" t="s">
        <v>154</v>
      </c>
      <c r="AU97" s="242" t="s">
        <v>82</v>
      </c>
      <c r="AV97" s="13" t="s">
        <v>82</v>
      </c>
      <c r="AW97" s="13" t="s">
        <v>33</v>
      </c>
      <c r="AX97" s="13" t="s">
        <v>80</v>
      </c>
      <c r="AY97" s="242" t="s">
        <v>134</v>
      </c>
    </row>
    <row r="98" s="2" customFormat="1" ht="16.5" customHeight="1">
      <c r="A98" s="38"/>
      <c r="B98" s="39"/>
      <c r="C98" s="212" t="s">
        <v>82</v>
      </c>
      <c r="D98" s="212" t="s">
        <v>136</v>
      </c>
      <c r="E98" s="213" t="s">
        <v>178</v>
      </c>
      <c r="F98" s="214" t="s">
        <v>19</v>
      </c>
      <c r="G98" s="215" t="s">
        <v>149</v>
      </c>
      <c r="H98" s="216">
        <v>4.5999999999999996</v>
      </c>
      <c r="I98" s="217"/>
      <c r="J98" s="218">
        <f>ROUND(I98*H98,2)</f>
        <v>0</v>
      </c>
      <c r="K98" s="214" t="s">
        <v>19</v>
      </c>
      <c r="L98" s="44"/>
      <c r="M98" s="219" t="s">
        <v>19</v>
      </c>
      <c r="N98" s="220" t="s">
        <v>43</v>
      </c>
      <c r="O98" s="84"/>
      <c r="P98" s="221">
        <f>O98*H98</f>
        <v>0</v>
      </c>
      <c r="Q98" s="221">
        <v>0</v>
      </c>
      <c r="R98" s="221">
        <f>Q98*H98</f>
        <v>0</v>
      </c>
      <c r="S98" s="221">
        <v>0</v>
      </c>
      <c r="T98" s="222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23" t="s">
        <v>141</v>
      </c>
      <c r="AT98" s="223" t="s">
        <v>136</v>
      </c>
      <c r="AU98" s="223" t="s">
        <v>82</v>
      </c>
      <c r="AY98" s="17" t="s">
        <v>134</v>
      </c>
      <c r="BE98" s="224">
        <f>IF(N98="základní",J98,0)</f>
        <v>0</v>
      </c>
      <c r="BF98" s="224">
        <f>IF(N98="snížená",J98,0)</f>
        <v>0</v>
      </c>
      <c r="BG98" s="224">
        <f>IF(N98="zákl. přenesená",J98,0)</f>
        <v>0</v>
      </c>
      <c r="BH98" s="224">
        <f>IF(N98="sníž. přenesená",J98,0)</f>
        <v>0</v>
      </c>
      <c r="BI98" s="224">
        <f>IF(N98="nulová",J98,0)</f>
        <v>0</v>
      </c>
      <c r="BJ98" s="17" t="s">
        <v>80</v>
      </c>
      <c r="BK98" s="224">
        <f>ROUND(I98*H98,2)</f>
        <v>0</v>
      </c>
      <c r="BL98" s="17" t="s">
        <v>141</v>
      </c>
      <c r="BM98" s="223" t="s">
        <v>687</v>
      </c>
    </row>
    <row r="99" s="2" customFormat="1">
      <c r="A99" s="38"/>
      <c r="B99" s="39"/>
      <c r="C99" s="40"/>
      <c r="D99" s="225" t="s">
        <v>143</v>
      </c>
      <c r="E99" s="40"/>
      <c r="F99" s="226" t="s">
        <v>180</v>
      </c>
      <c r="G99" s="40"/>
      <c r="H99" s="40"/>
      <c r="I99" s="227"/>
      <c r="J99" s="40"/>
      <c r="K99" s="40"/>
      <c r="L99" s="44"/>
      <c r="M99" s="228"/>
      <c r="N99" s="229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143</v>
      </c>
      <c r="AU99" s="17" t="s">
        <v>82</v>
      </c>
    </row>
    <row r="100" s="2" customFormat="1" ht="24.15" customHeight="1">
      <c r="A100" s="38"/>
      <c r="B100" s="39"/>
      <c r="C100" s="212" t="s">
        <v>157</v>
      </c>
      <c r="D100" s="212" t="s">
        <v>136</v>
      </c>
      <c r="E100" s="213" t="s">
        <v>182</v>
      </c>
      <c r="F100" s="214" t="s">
        <v>183</v>
      </c>
      <c r="G100" s="215" t="s">
        <v>149</v>
      </c>
      <c r="H100" s="216">
        <v>6.7999999999999998</v>
      </c>
      <c r="I100" s="217"/>
      <c r="J100" s="218">
        <f>ROUND(I100*H100,2)</f>
        <v>0</v>
      </c>
      <c r="K100" s="214" t="s">
        <v>140</v>
      </c>
      <c r="L100" s="44"/>
      <c r="M100" s="219" t="s">
        <v>19</v>
      </c>
      <c r="N100" s="220" t="s">
        <v>43</v>
      </c>
      <c r="O100" s="84"/>
      <c r="P100" s="221">
        <f>O100*H100</f>
        <v>0</v>
      </c>
      <c r="Q100" s="221">
        <v>0</v>
      </c>
      <c r="R100" s="221">
        <f>Q100*H100</f>
        <v>0</v>
      </c>
      <c r="S100" s="221">
        <v>0</v>
      </c>
      <c r="T100" s="222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23" t="s">
        <v>141</v>
      </c>
      <c r="AT100" s="223" t="s">
        <v>136</v>
      </c>
      <c r="AU100" s="223" t="s">
        <v>82</v>
      </c>
      <c r="AY100" s="17" t="s">
        <v>134</v>
      </c>
      <c r="BE100" s="224">
        <f>IF(N100="základní",J100,0)</f>
        <v>0</v>
      </c>
      <c r="BF100" s="224">
        <f>IF(N100="snížená",J100,0)</f>
        <v>0</v>
      </c>
      <c r="BG100" s="224">
        <f>IF(N100="zákl. přenesená",J100,0)</f>
        <v>0</v>
      </c>
      <c r="BH100" s="224">
        <f>IF(N100="sníž. přenesená",J100,0)</f>
        <v>0</v>
      </c>
      <c r="BI100" s="224">
        <f>IF(N100="nulová",J100,0)</f>
        <v>0</v>
      </c>
      <c r="BJ100" s="17" t="s">
        <v>80</v>
      </c>
      <c r="BK100" s="224">
        <f>ROUND(I100*H100,2)</f>
        <v>0</v>
      </c>
      <c r="BL100" s="17" t="s">
        <v>141</v>
      </c>
      <c r="BM100" s="223" t="s">
        <v>688</v>
      </c>
    </row>
    <row r="101" s="2" customFormat="1">
      <c r="A101" s="38"/>
      <c r="B101" s="39"/>
      <c r="C101" s="40"/>
      <c r="D101" s="225" t="s">
        <v>143</v>
      </c>
      <c r="E101" s="40"/>
      <c r="F101" s="226" t="s">
        <v>185</v>
      </c>
      <c r="G101" s="40"/>
      <c r="H101" s="40"/>
      <c r="I101" s="227"/>
      <c r="J101" s="40"/>
      <c r="K101" s="40"/>
      <c r="L101" s="44"/>
      <c r="M101" s="228"/>
      <c r="N101" s="229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143</v>
      </c>
      <c r="AU101" s="17" t="s">
        <v>82</v>
      </c>
    </row>
    <row r="102" s="2" customFormat="1">
      <c r="A102" s="38"/>
      <c r="B102" s="39"/>
      <c r="C102" s="40"/>
      <c r="D102" s="230" t="s">
        <v>145</v>
      </c>
      <c r="E102" s="40"/>
      <c r="F102" s="231" t="s">
        <v>186</v>
      </c>
      <c r="G102" s="40"/>
      <c r="H102" s="40"/>
      <c r="I102" s="227"/>
      <c r="J102" s="40"/>
      <c r="K102" s="40"/>
      <c r="L102" s="44"/>
      <c r="M102" s="228"/>
      <c r="N102" s="229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145</v>
      </c>
      <c r="AU102" s="17" t="s">
        <v>82</v>
      </c>
    </row>
    <row r="103" s="2" customFormat="1" ht="24.15" customHeight="1">
      <c r="A103" s="38"/>
      <c r="B103" s="39"/>
      <c r="C103" s="212" t="s">
        <v>141</v>
      </c>
      <c r="D103" s="212" t="s">
        <v>136</v>
      </c>
      <c r="E103" s="213" t="s">
        <v>197</v>
      </c>
      <c r="F103" s="214" t="s">
        <v>198</v>
      </c>
      <c r="G103" s="215" t="s">
        <v>149</v>
      </c>
      <c r="H103" s="216">
        <v>3.6800000000000002</v>
      </c>
      <c r="I103" s="217"/>
      <c r="J103" s="218">
        <f>ROUND(I103*H103,2)</f>
        <v>0</v>
      </c>
      <c r="K103" s="214" t="s">
        <v>140</v>
      </c>
      <c r="L103" s="44"/>
      <c r="M103" s="219" t="s">
        <v>19</v>
      </c>
      <c r="N103" s="220" t="s">
        <v>43</v>
      </c>
      <c r="O103" s="84"/>
      <c r="P103" s="221">
        <f>O103*H103</f>
        <v>0</v>
      </c>
      <c r="Q103" s="221">
        <v>0</v>
      </c>
      <c r="R103" s="221">
        <f>Q103*H103</f>
        <v>0</v>
      </c>
      <c r="S103" s="221">
        <v>0</v>
      </c>
      <c r="T103" s="222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23" t="s">
        <v>141</v>
      </c>
      <c r="AT103" s="223" t="s">
        <v>136</v>
      </c>
      <c r="AU103" s="223" t="s">
        <v>82</v>
      </c>
      <c r="AY103" s="17" t="s">
        <v>134</v>
      </c>
      <c r="BE103" s="224">
        <f>IF(N103="základní",J103,0)</f>
        <v>0</v>
      </c>
      <c r="BF103" s="224">
        <f>IF(N103="snížená",J103,0)</f>
        <v>0</v>
      </c>
      <c r="BG103" s="224">
        <f>IF(N103="zákl. přenesená",J103,0)</f>
        <v>0</v>
      </c>
      <c r="BH103" s="224">
        <f>IF(N103="sníž. přenesená",J103,0)</f>
        <v>0</v>
      </c>
      <c r="BI103" s="224">
        <f>IF(N103="nulová",J103,0)</f>
        <v>0</v>
      </c>
      <c r="BJ103" s="17" t="s">
        <v>80</v>
      </c>
      <c r="BK103" s="224">
        <f>ROUND(I103*H103,2)</f>
        <v>0</v>
      </c>
      <c r="BL103" s="17" t="s">
        <v>141</v>
      </c>
      <c r="BM103" s="223" t="s">
        <v>689</v>
      </c>
    </row>
    <row r="104" s="2" customFormat="1">
      <c r="A104" s="38"/>
      <c r="B104" s="39"/>
      <c r="C104" s="40"/>
      <c r="D104" s="225" t="s">
        <v>143</v>
      </c>
      <c r="E104" s="40"/>
      <c r="F104" s="226" t="s">
        <v>200</v>
      </c>
      <c r="G104" s="40"/>
      <c r="H104" s="40"/>
      <c r="I104" s="227"/>
      <c r="J104" s="40"/>
      <c r="K104" s="40"/>
      <c r="L104" s="44"/>
      <c r="M104" s="228"/>
      <c r="N104" s="229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143</v>
      </c>
      <c r="AU104" s="17" t="s">
        <v>82</v>
      </c>
    </row>
    <row r="105" s="2" customFormat="1">
      <c r="A105" s="38"/>
      <c r="B105" s="39"/>
      <c r="C105" s="40"/>
      <c r="D105" s="230" t="s">
        <v>145</v>
      </c>
      <c r="E105" s="40"/>
      <c r="F105" s="231" t="s">
        <v>201</v>
      </c>
      <c r="G105" s="40"/>
      <c r="H105" s="40"/>
      <c r="I105" s="227"/>
      <c r="J105" s="40"/>
      <c r="K105" s="40"/>
      <c r="L105" s="44"/>
      <c r="M105" s="228"/>
      <c r="N105" s="229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145</v>
      </c>
      <c r="AU105" s="17" t="s">
        <v>82</v>
      </c>
    </row>
    <row r="106" s="13" customFormat="1">
      <c r="A106" s="13"/>
      <c r="B106" s="232"/>
      <c r="C106" s="233"/>
      <c r="D106" s="225" t="s">
        <v>154</v>
      </c>
      <c r="E106" s="234" t="s">
        <v>19</v>
      </c>
      <c r="F106" s="235" t="s">
        <v>690</v>
      </c>
      <c r="G106" s="233"/>
      <c r="H106" s="236">
        <v>3.6800000000000002</v>
      </c>
      <c r="I106" s="237"/>
      <c r="J106" s="233"/>
      <c r="K106" s="233"/>
      <c r="L106" s="238"/>
      <c r="M106" s="239"/>
      <c r="N106" s="240"/>
      <c r="O106" s="240"/>
      <c r="P106" s="240"/>
      <c r="Q106" s="240"/>
      <c r="R106" s="240"/>
      <c r="S106" s="240"/>
      <c r="T106" s="241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2" t="s">
        <v>154</v>
      </c>
      <c r="AU106" s="242" t="s">
        <v>82</v>
      </c>
      <c r="AV106" s="13" t="s">
        <v>82</v>
      </c>
      <c r="AW106" s="13" t="s">
        <v>33</v>
      </c>
      <c r="AX106" s="13" t="s">
        <v>80</v>
      </c>
      <c r="AY106" s="242" t="s">
        <v>134</v>
      </c>
    </row>
    <row r="107" s="2" customFormat="1" ht="16.5" customHeight="1">
      <c r="A107" s="38"/>
      <c r="B107" s="39"/>
      <c r="C107" s="254" t="s">
        <v>171</v>
      </c>
      <c r="D107" s="254" t="s">
        <v>192</v>
      </c>
      <c r="E107" s="255" t="s">
        <v>204</v>
      </c>
      <c r="F107" s="256" t="s">
        <v>205</v>
      </c>
      <c r="G107" s="257" t="s">
        <v>206</v>
      </c>
      <c r="H107" s="258">
        <v>7.3600000000000003</v>
      </c>
      <c r="I107" s="259"/>
      <c r="J107" s="260">
        <f>ROUND(I107*H107,2)</f>
        <v>0</v>
      </c>
      <c r="K107" s="256" t="s">
        <v>140</v>
      </c>
      <c r="L107" s="261"/>
      <c r="M107" s="262" t="s">
        <v>19</v>
      </c>
      <c r="N107" s="263" t="s">
        <v>43</v>
      </c>
      <c r="O107" s="84"/>
      <c r="P107" s="221">
        <f>O107*H107</f>
        <v>0</v>
      </c>
      <c r="Q107" s="221">
        <v>1</v>
      </c>
      <c r="R107" s="221">
        <f>Q107*H107</f>
        <v>7.3600000000000003</v>
      </c>
      <c r="S107" s="221">
        <v>0</v>
      </c>
      <c r="T107" s="222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23" t="s">
        <v>187</v>
      </c>
      <c r="AT107" s="223" t="s">
        <v>192</v>
      </c>
      <c r="AU107" s="223" t="s">
        <v>82</v>
      </c>
      <c r="AY107" s="17" t="s">
        <v>134</v>
      </c>
      <c r="BE107" s="224">
        <f>IF(N107="základní",J107,0)</f>
        <v>0</v>
      </c>
      <c r="BF107" s="224">
        <f>IF(N107="snížená",J107,0)</f>
        <v>0</v>
      </c>
      <c r="BG107" s="224">
        <f>IF(N107="zákl. přenesená",J107,0)</f>
        <v>0</v>
      </c>
      <c r="BH107" s="224">
        <f>IF(N107="sníž. přenesená",J107,0)</f>
        <v>0</v>
      </c>
      <c r="BI107" s="224">
        <f>IF(N107="nulová",J107,0)</f>
        <v>0</v>
      </c>
      <c r="BJ107" s="17" t="s">
        <v>80</v>
      </c>
      <c r="BK107" s="224">
        <f>ROUND(I107*H107,2)</f>
        <v>0</v>
      </c>
      <c r="BL107" s="17" t="s">
        <v>141</v>
      </c>
      <c r="BM107" s="223" t="s">
        <v>691</v>
      </c>
    </row>
    <row r="108" s="2" customFormat="1">
      <c r="A108" s="38"/>
      <c r="B108" s="39"/>
      <c r="C108" s="40"/>
      <c r="D108" s="225" t="s">
        <v>143</v>
      </c>
      <c r="E108" s="40"/>
      <c r="F108" s="226" t="s">
        <v>205</v>
      </c>
      <c r="G108" s="40"/>
      <c r="H108" s="40"/>
      <c r="I108" s="227"/>
      <c r="J108" s="40"/>
      <c r="K108" s="40"/>
      <c r="L108" s="44"/>
      <c r="M108" s="228"/>
      <c r="N108" s="229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143</v>
      </c>
      <c r="AU108" s="17" t="s">
        <v>82</v>
      </c>
    </row>
    <row r="109" s="13" customFormat="1">
      <c r="A109" s="13"/>
      <c r="B109" s="232"/>
      <c r="C109" s="233"/>
      <c r="D109" s="225" t="s">
        <v>154</v>
      </c>
      <c r="E109" s="233"/>
      <c r="F109" s="235" t="s">
        <v>692</v>
      </c>
      <c r="G109" s="233"/>
      <c r="H109" s="236">
        <v>7.3600000000000003</v>
      </c>
      <c r="I109" s="237"/>
      <c r="J109" s="233"/>
      <c r="K109" s="233"/>
      <c r="L109" s="238"/>
      <c r="M109" s="239"/>
      <c r="N109" s="240"/>
      <c r="O109" s="240"/>
      <c r="P109" s="240"/>
      <c r="Q109" s="240"/>
      <c r="R109" s="240"/>
      <c r="S109" s="240"/>
      <c r="T109" s="241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2" t="s">
        <v>154</v>
      </c>
      <c r="AU109" s="242" t="s">
        <v>82</v>
      </c>
      <c r="AV109" s="13" t="s">
        <v>82</v>
      </c>
      <c r="AW109" s="13" t="s">
        <v>4</v>
      </c>
      <c r="AX109" s="13" t="s">
        <v>80</v>
      </c>
      <c r="AY109" s="242" t="s">
        <v>134</v>
      </c>
    </row>
    <row r="110" s="12" customFormat="1" ht="22.8" customHeight="1">
      <c r="A110" s="12"/>
      <c r="B110" s="196"/>
      <c r="C110" s="197"/>
      <c r="D110" s="198" t="s">
        <v>71</v>
      </c>
      <c r="E110" s="210" t="s">
        <v>141</v>
      </c>
      <c r="F110" s="210" t="s">
        <v>223</v>
      </c>
      <c r="G110" s="197"/>
      <c r="H110" s="197"/>
      <c r="I110" s="200"/>
      <c r="J110" s="211">
        <f>BK110</f>
        <v>0</v>
      </c>
      <c r="K110" s="197"/>
      <c r="L110" s="202"/>
      <c r="M110" s="203"/>
      <c r="N110" s="204"/>
      <c r="O110" s="204"/>
      <c r="P110" s="205">
        <f>SUM(P111:P114)</f>
        <v>0</v>
      </c>
      <c r="Q110" s="204"/>
      <c r="R110" s="205">
        <f>SUM(R111:R114)</f>
        <v>0</v>
      </c>
      <c r="S110" s="204"/>
      <c r="T110" s="206">
        <f>SUM(T111:T114)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7" t="s">
        <v>80</v>
      </c>
      <c r="AT110" s="208" t="s">
        <v>71</v>
      </c>
      <c r="AU110" s="208" t="s">
        <v>80</v>
      </c>
      <c r="AY110" s="207" t="s">
        <v>134</v>
      </c>
      <c r="BK110" s="209">
        <f>SUM(BK111:BK114)</f>
        <v>0</v>
      </c>
    </row>
    <row r="111" s="2" customFormat="1" ht="24.15" customHeight="1">
      <c r="A111" s="38"/>
      <c r="B111" s="39"/>
      <c r="C111" s="212" t="s">
        <v>177</v>
      </c>
      <c r="D111" s="212" t="s">
        <v>136</v>
      </c>
      <c r="E111" s="213" t="s">
        <v>225</v>
      </c>
      <c r="F111" s="214" t="s">
        <v>226</v>
      </c>
      <c r="G111" s="215" t="s">
        <v>149</v>
      </c>
      <c r="H111" s="216">
        <v>0.92000000000000004</v>
      </c>
      <c r="I111" s="217"/>
      <c r="J111" s="218">
        <f>ROUND(I111*H111,2)</f>
        <v>0</v>
      </c>
      <c r="K111" s="214" t="s">
        <v>140</v>
      </c>
      <c r="L111" s="44"/>
      <c r="M111" s="219" t="s">
        <v>19</v>
      </c>
      <c r="N111" s="220" t="s">
        <v>43</v>
      </c>
      <c r="O111" s="84"/>
      <c r="P111" s="221">
        <f>O111*H111</f>
        <v>0</v>
      </c>
      <c r="Q111" s="221">
        <v>0</v>
      </c>
      <c r="R111" s="221">
        <f>Q111*H111</f>
        <v>0</v>
      </c>
      <c r="S111" s="221">
        <v>0</v>
      </c>
      <c r="T111" s="222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23" t="s">
        <v>141</v>
      </c>
      <c r="AT111" s="223" t="s">
        <v>136</v>
      </c>
      <c r="AU111" s="223" t="s">
        <v>82</v>
      </c>
      <c r="AY111" s="17" t="s">
        <v>134</v>
      </c>
      <c r="BE111" s="224">
        <f>IF(N111="základní",J111,0)</f>
        <v>0</v>
      </c>
      <c r="BF111" s="224">
        <f>IF(N111="snížená",J111,0)</f>
        <v>0</v>
      </c>
      <c r="BG111" s="224">
        <f>IF(N111="zákl. přenesená",J111,0)</f>
        <v>0</v>
      </c>
      <c r="BH111" s="224">
        <f>IF(N111="sníž. přenesená",J111,0)</f>
        <v>0</v>
      </c>
      <c r="BI111" s="224">
        <f>IF(N111="nulová",J111,0)</f>
        <v>0</v>
      </c>
      <c r="BJ111" s="17" t="s">
        <v>80</v>
      </c>
      <c r="BK111" s="224">
        <f>ROUND(I111*H111,2)</f>
        <v>0</v>
      </c>
      <c r="BL111" s="17" t="s">
        <v>141</v>
      </c>
      <c r="BM111" s="223" t="s">
        <v>693</v>
      </c>
    </row>
    <row r="112" s="2" customFormat="1">
      <c r="A112" s="38"/>
      <c r="B112" s="39"/>
      <c r="C112" s="40"/>
      <c r="D112" s="225" t="s">
        <v>143</v>
      </c>
      <c r="E112" s="40"/>
      <c r="F112" s="226" t="s">
        <v>228</v>
      </c>
      <c r="G112" s="40"/>
      <c r="H112" s="40"/>
      <c r="I112" s="227"/>
      <c r="J112" s="40"/>
      <c r="K112" s="40"/>
      <c r="L112" s="44"/>
      <c r="M112" s="228"/>
      <c r="N112" s="229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143</v>
      </c>
      <c r="AU112" s="17" t="s">
        <v>82</v>
      </c>
    </row>
    <row r="113" s="2" customFormat="1">
      <c r="A113" s="38"/>
      <c r="B113" s="39"/>
      <c r="C113" s="40"/>
      <c r="D113" s="230" t="s">
        <v>145</v>
      </c>
      <c r="E113" s="40"/>
      <c r="F113" s="231" t="s">
        <v>229</v>
      </c>
      <c r="G113" s="40"/>
      <c r="H113" s="40"/>
      <c r="I113" s="227"/>
      <c r="J113" s="40"/>
      <c r="K113" s="40"/>
      <c r="L113" s="44"/>
      <c r="M113" s="228"/>
      <c r="N113" s="229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145</v>
      </c>
      <c r="AU113" s="17" t="s">
        <v>82</v>
      </c>
    </row>
    <row r="114" s="13" customFormat="1">
      <c r="A114" s="13"/>
      <c r="B114" s="232"/>
      <c r="C114" s="233"/>
      <c r="D114" s="225" t="s">
        <v>154</v>
      </c>
      <c r="E114" s="234" t="s">
        <v>19</v>
      </c>
      <c r="F114" s="235" t="s">
        <v>694</v>
      </c>
      <c r="G114" s="233"/>
      <c r="H114" s="236">
        <v>0.92000000000000004</v>
      </c>
      <c r="I114" s="237"/>
      <c r="J114" s="233"/>
      <c r="K114" s="233"/>
      <c r="L114" s="238"/>
      <c r="M114" s="239"/>
      <c r="N114" s="240"/>
      <c r="O114" s="240"/>
      <c r="P114" s="240"/>
      <c r="Q114" s="240"/>
      <c r="R114" s="240"/>
      <c r="S114" s="240"/>
      <c r="T114" s="241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2" t="s">
        <v>154</v>
      </c>
      <c r="AU114" s="242" t="s">
        <v>82</v>
      </c>
      <c r="AV114" s="13" t="s">
        <v>82</v>
      </c>
      <c r="AW114" s="13" t="s">
        <v>33</v>
      </c>
      <c r="AX114" s="13" t="s">
        <v>80</v>
      </c>
      <c r="AY114" s="242" t="s">
        <v>134</v>
      </c>
    </row>
    <row r="115" s="12" customFormat="1" ht="22.8" customHeight="1">
      <c r="A115" s="12"/>
      <c r="B115" s="196"/>
      <c r="C115" s="197"/>
      <c r="D115" s="198" t="s">
        <v>71</v>
      </c>
      <c r="E115" s="210" t="s">
        <v>187</v>
      </c>
      <c r="F115" s="210" t="s">
        <v>237</v>
      </c>
      <c r="G115" s="197"/>
      <c r="H115" s="197"/>
      <c r="I115" s="200"/>
      <c r="J115" s="211">
        <f>BK115</f>
        <v>0</v>
      </c>
      <c r="K115" s="197"/>
      <c r="L115" s="202"/>
      <c r="M115" s="203"/>
      <c r="N115" s="204"/>
      <c r="O115" s="204"/>
      <c r="P115" s="205">
        <f>SUM(P116:P142)</f>
        <v>0</v>
      </c>
      <c r="Q115" s="204"/>
      <c r="R115" s="205">
        <f>SUM(R116:R142)</f>
        <v>0.010686699999999999</v>
      </c>
      <c r="S115" s="204"/>
      <c r="T115" s="206">
        <f>SUM(T116:T142)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07" t="s">
        <v>80</v>
      </c>
      <c r="AT115" s="208" t="s">
        <v>71</v>
      </c>
      <c r="AU115" s="208" t="s">
        <v>80</v>
      </c>
      <c r="AY115" s="207" t="s">
        <v>134</v>
      </c>
      <c r="BK115" s="209">
        <f>SUM(BK116:BK142)</f>
        <v>0</v>
      </c>
    </row>
    <row r="116" s="2" customFormat="1" ht="24.15" customHeight="1">
      <c r="A116" s="38"/>
      <c r="B116" s="39"/>
      <c r="C116" s="212" t="s">
        <v>181</v>
      </c>
      <c r="D116" s="212" t="s">
        <v>136</v>
      </c>
      <c r="E116" s="213" t="s">
        <v>695</v>
      </c>
      <c r="F116" s="214" t="s">
        <v>696</v>
      </c>
      <c r="G116" s="215" t="s">
        <v>241</v>
      </c>
      <c r="H116" s="216">
        <v>8.3000000000000007</v>
      </c>
      <c r="I116" s="217"/>
      <c r="J116" s="218">
        <f>ROUND(I116*H116,2)</f>
        <v>0</v>
      </c>
      <c r="K116" s="214" t="s">
        <v>140</v>
      </c>
      <c r="L116" s="44"/>
      <c r="M116" s="219" t="s">
        <v>19</v>
      </c>
      <c r="N116" s="220" t="s">
        <v>43</v>
      </c>
      <c r="O116" s="84"/>
      <c r="P116" s="221">
        <f>O116*H116</f>
        <v>0</v>
      </c>
      <c r="Q116" s="221">
        <v>0</v>
      </c>
      <c r="R116" s="221">
        <f>Q116*H116</f>
        <v>0</v>
      </c>
      <c r="S116" s="221">
        <v>0</v>
      </c>
      <c r="T116" s="222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23" t="s">
        <v>141</v>
      </c>
      <c r="AT116" s="223" t="s">
        <v>136</v>
      </c>
      <c r="AU116" s="223" t="s">
        <v>82</v>
      </c>
      <c r="AY116" s="17" t="s">
        <v>134</v>
      </c>
      <c r="BE116" s="224">
        <f>IF(N116="základní",J116,0)</f>
        <v>0</v>
      </c>
      <c r="BF116" s="224">
        <f>IF(N116="snížená",J116,0)</f>
        <v>0</v>
      </c>
      <c r="BG116" s="224">
        <f>IF(N116="zákl. přenesená",J116,0)</f>
        <v>0</v>
      </c>
      <c r="BH116" s="224">
        <f>IF(N116="sníž. přenesená",J116,0)</f>
        <v>0</v>
      </c>
      <c r="BI116" s="224">
        <f>IF(N116="nulová",J116,0)</f>
        <v>0</v>
      </c>
      <c r="BJ116" s="17" t="s">
        <v>80</v>
      </c>
      <c r="BK116" s="224">
        <f>ROUND(I116*H116,2)</f>
        <v>0</v>
      </c>
      <c r="BL116" s="17" t="s">
        <v>141</v>
      </c>
      <c r="BM116" s="223" t="s">
        <v>697</v>
      </c>
    </row>
    <row r="117" s="2" customFormat="1">
      <c r="A117" s="38"/>
      <c r="B117" s="39"/>
      <c r="C117" s="40"/>
      <c r="D117" s="225" t="s">
        <v>143</v>
      </c>
      <c r="E117" s="40"/>
      <c r="F117" s="226" t="s">
        <v>698</v>
      </c>
      <c r="G117" s="40"/>
      <c r="H117" s="40"/>
      <c r="I117" s="227"/>
      <c r="J117" s="40"/>
      <c r="K117" s="40"/>
      <c r="L117" s="44"/>
      <c r="M117" s="228"/>
      <c r="N117" s="229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143</v>
      </c>
      <c r="AU117" s="17" t="s">
        <v>82</v>
      </c>
    </row>
    <row r="118" s="2" customFormat="1">
      <c r="A118" s="38"/>
      <c r="B118" s="39"/>
      <c r="C118" s="40"/>
      <c r="D118" s="230" t="s">
        <v>145</v>
      </c>
      <c r="E118" s="40"/>
      <c r="F118" s="231" t="s">
        <v>699</v>
      </c>
      <c r="G118" s="40"/>
      <c r="H118" s="40"/>
      <c r="I118" s="227"/>
      <c r="J118" s="40"/>
      <c r="K118" s="40"/>
      <c r="L118" s="44"/>
      <c r="M118" s="228"/>
      <c r="N118" s="229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145</v>
      </c>
      <c r="AU118" s="17" t="s">
        <v>82</v>
      </c>
    </row>
    <row r="119" s="2" customFormat="1" ht="24.15" customHeight="1">
      <c r="A119" s="38"/>
      <c r="B119" s="39"/>
      <c r="C119" s="254" t="s">
        <v>187</v>
      </c>
      <c r="D119" s="254" t="s">
        <v>192</v>
      </c>
      <c r="E119" s="255" t="s">
        <v>700</v>
      </c>
      <c r="F119" s="256" t="s">
        <v>701</v>
      </c>
      <c r="G119" s="257" t="s">
        <v>241</v>
      </c>
      <c r="H119" s="258">
        <v>8.4250000000000007</v>
      </c>
      <c r="I119" s="259"/>
      <c r="J119" s="260">
        <f>ROUND(I119*H119,2)</f>
        <v>0</v>
      </c>
      <c r="K119" s="256" t="s">
        <v>140</v>
      </c>
      <c r="L119" s="261"/>
      <c r="M119" s="262" t="s">
        <v>19</v>
      </c>
      <c r="N119" s="263" t="s">
        <v>43</v>
      </c>
      <c r="O119" s="84"/>
      <c r="P119" s="221">
        <f>O119*H119</f>
        <v>0</v>
      </c>
      <c r="Q119" s="221">
        <v>0.00027999999999999998</v>
      </c>
      <c r="R119" s="221">
        <f>Q119*H119</f>
        <v>0.002359</v>
      </c>
      <c r="S119" s="221">
        <v>0</v>
      </c>
      <c r="T119" s="222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3" t="s">
        <v>187</v>
      </c>
      <c r="AT119" s="223" t="s">
        <v>192</v>
      </c>
      <c r="AU119" s="223" t="s">
        <v>82</v>
      </c>
      <c r="AY119" s="17" t="s">
        <v>134</v>
      </c>
      <c r="BE119" s="224">
        <f>IF(N119="základní",J119,0)</f>
        <v>0</v>
      </c>
      <c r="BF119" s="224">
        <f>IF(N119="snížená",J119,0)</f>
        <v>0</v>
      </c>
      <c r="BG119" s="224">
        <f>IF(N119="zákl. přenesená",J119,0)</f>
        <v>0</v>
      </c>
      <c r="BH119" s="224">
        <f>IF(N119="sníž. přenesená",J119,0)</f>
        <v>0</v>
      </c>
      <c r="BI119" s="224">
        <f>IF(N119="nulová",J119,0)</f>
        <v>0</v>
      </c>
      <c r="BJ119" s="17" t="s">
        <v>80</v>
      </c>
      <c r="BK119" s="224">
        <f>ROUND(I119*H119,2)</f>
        <v>0</v>
      </c>
      <c r="BL119" s="17" t="s">
        <v>141</v>
      </c>
      <c r="BM119" s="223" t="s">
        <v>702</v>
      </c>
    </row>
    <row r="120" s="2" customFormat="1">
      <c r="A120" s="38"/>
      <c r="B120" s="39"/>
      <c r="C120" s="40"/>
      <c r="D120" s="225" t="s">
        <v>143</v>
      </c>
      <c r="E120" s="40"/>
      <c r="F120" s="226" t="s">
        <v>701</v>
      </c>
      <c r="G120" s="40"/>
      <c r="H120" s="40"/>
      <c r="I120" s="227"/>
      <c r="J120" s="40"/>
      <c r="K120" s="40"/>
      <c r="L120" s="44"/>
      <c r="M120" s="228"/>
      <c r="N120" s="229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143</v>
      </c>
      <c r="AU120" s="17" t="s">
        <v>82</v>
      </c>
    </row>
    <row r="121" s="13" customFormat="1">
      <c r="A121" s="13"/>
      <c r="B121" s="232"/>
      <c r="C121" s="233"/>
      <c r="D121" s="225" t="s">
        <v>154</v>
      </c>
      <c r="E121" s="233"/>
      <c r="F121" s="235" t="s">
        <v>703</v>
      </c>
      <c r="G121" s="233"/>
      <c r="H121" s="236">
        <v>8.4250000000000007</v>
      </c>
      <c r="I121" s="237"/>
      <c r="J121" s="233"/>
      <c r="K121" s="233"/>
      <c r="L121" s="238"/>
      <c r="M121" s="239"/>
      <c r="N121" s="240"/>
      <c r="O121" s="240"/>
      <c r="P121" s="240"/>
      <c r="Q121" s="240"/>
      <c r="R121" s="240"/>
      <c r="S121" s="240"/>
      <c r="T121" s="241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2" t="s">
        <v>154</v>
      </c>
      <c r="AU121" s="242" t="s">
        <v>82</v>
      </c>
      <c r="AV121" s="13" t="s">
        <v>82</v>
      </c>
      <c r="AW121" s="13" t="s">
        <v>4</v>
      </c>
      <c r="AX121" s="13" t="s">
        <v>80</v>
      </c>
      <c r="AY121" s="242" t="s">
        <v>134</v>
      </c>
    </row>
    <row r="122" s="2" customFormat="1" ht="24.15" customHeight="1">
      <c r="A122" s="38"/>
      <c r="B122" s="39"/>
      <c r="C122" s="212" t="s">
        <v>191</v>
      </c>
      <c r="D122" s="212" t="s">
        <v>136</v>
      </c>
      <c r="E122" s="213" t="s">
        <v>704</v>
      </c>
      <c r="F122" s="214" t="s">
        <v>705</v>
      </c>
      <c r="G122" s="215" t="s">
        <v>241</v>
      </c>
      <c r="H122" s="216">
        <v>6</v>
      </c>
      <c r="I122" s="217"/>
      <c r="J122" s="218">
        <f>ROUND(I122*H122,2)</f>
        <v>0</v>
      </c>
      <c r="K122" s="214" t="s">
        <v>140</v>
      </c>
      <c r="L122" s="44"/>
      <c r="M122" s="219" t="s">
        <v>19</v>
      </c>
      <c r="N122" s="220" t="s">
        <v>43</v>
      </c>
      <c r="O122" s="84"/>
      <c r="P122" s="221">
        <f>O122*H122</f>
        <v>0</v>
      </c>
      <c r="Q122" s="221">
        <v>0</v>
      </c>
      <c r="R122" s="221">
        <f>Q122*H122</f>
        <v>0</v>
      </c>
      <c r="S122" s="221">
        <v>0</v>
      </c>
      <c r="T122" s="222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3" t="s">
        <v>141</v>
      </c>
      <c r="AT122" s="223" t="s">
        <v>136</v>
      </c>
      <c r="AU122" s="223" t="s">
        <v>82</v>
      </c>
      <c r="AY122" s="17" t="s">
        <v>134</v>
      </c>
      <c r="BE122" s="224">
        <f>IF(N122="základní",J122,0)</f>
        <v>0</v>
      </c>
      <c r="BF122" s="224">
        <f>IF(N122="snížená",J122,0)</f>
        <v>0</v>
      </c>
      <c r="BG122" s="224">
        <f>IF(N122="zákl. přenesená",J122,0)</f>
        <v>0</v>
      </c>
      <c r="BH122" s="224">
        <f>IF(N122="sníž. přenesená",J122,0)</f>
        <v>0</v>
      </c>
      <c r="BI122" s="224">
        <f>IF(N122="nulová",J122,0)</f>
        <v>0</v>
      </c>
      <c r="BJ122" s="17" t="s">
        <v>80</v>
      </c>
      <c r="BK122" s="224">
        <f>ROUND(I122*H122,2)</f>
        <v>0</v>
      </c>
      <c r="BL122" s="17" t="s">
        <v>141</v>
      </c>
      <c r="BM122" s="223" t="s">
        <v>706</v>
      </c>
    </row>
    <row r="123" s="2" customFormat="1">
      <c r="A123" s="38"/>
      <c r="B123" s="39"/>
      <c r="C123" s="40"/>
      <c r="D123" s="225" t="s">
        <v>143</v>
      </c>
      <c r="E123" s="40"/>
      <c r="F123" s="226" t="s">
        <v>707</v>
      </c>
      <c r="G123" s="40"/>
      <c r="H123" s="40"/>
      <c r="I123" s="227"/>
      <c r="J123" s="40"/>
      <c r="K123" s="40"/>
      <c r="L123" s="44"/>
      <c r="M123" s="228"/>
      <c r="N123" s="229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143</v>
      </c>
      <c r="AU123" s="17" t="s">
        <v>82</v>
      </c>
    </row>
    <row r="124" s="2" customFormat="1">
      <c r="A124" s="38"/>
      <c r="B124" s="39"/>
      <c r="C124" s="40"/>
      <c r="D124" s="230" t="s">
        <v>145</v>
      </c>
      <c r="E124" s="40"/>
      <c r="F124" s="231" t="s">
        <v>708</v>
      </c>
      <c r="G124" s="40"/>
      <c r="H124" s="40"/>
      <c r="I124" s="227"/>
      <c r="J124" s="40"/>
      <c r="K124" s="40"/>
      <c r="L124" s="44"/>
      <c r="M124" s="228"/>
      <c r="N124" s="229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145</v>
      </c>
      <c r="AU124" s="17" t="s">
        <v>82</v>
      </c>
    </row>
    <row r="125" s="2" customFormat="1" ht="24.15" customHeight="1">
      <c r="A125" s="38"/>
      <c r="B125" s="39"/>
      <c r="C125" s="254" t="s">
        <v>196</v>
      </c>
      <c r="D125" s="254" t="s">
        <v>192</v>
      </c>
      <c r="E125" s="255" t="s">
        <v>709</v>
      </c>
      <c r="F125" s="256" t="s">
        <v>710</v>
      </c>
      <c r="G125" s="257" t="s">
        <v>241</v>
      </c>
      <c r="H125" s="258">
        <v>6.0899999999999999</v>
      </c>
      <c r="I125" s="259"/>
      <c r="J125" s="260">
        <f>ROUND(I125*H125,2)</f>
        <v>0</v>
      </c>
      <c r="K125" s="256" t="s">
        <v>140</v>
      </c>
      <c r="L125" s="261"/>
      <c r="M125" s="262" t="s">
        <v>19</v>
      </c>
      <c r="N125" s="263" t="s">
        <v>43</v>
      </c>
      <c r="O125" s="84"/>
      <c r="P125" s="221">
        <f>O125*H125</f>
        <v>0</v>
      </c>
      <c r="Q125" s="221">
        <v>0.00042999999999999999</v>
      </c>
      <c r="R125" s="221">
        <f>Q125*H125</f>
        <v>0.0026186999999999998</v>
      </c>
      <c r="S125" s="221">
        <v>0</v>
      </c>
      <c r="T125" s="222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3" t="s">
        <v>187</v>
      </c>
      <c r="AT125" s="223" t="s">
        <v>192</v>
      </c>
      <c r="AU125" s="223" t="s">
        <v>82</v>
      </c>
      <c r="AY125" s="17" t="s">
        <v>134</v>
      </c>
      <c r="BE125" s="224">
        <f>IF(N125="základní",J125,0)</f>
        <v>0</v>
      </c>
      <c r="BF125" s="224">
        <f>IF(N125="snížená",J125,0)</f>
        <v>0</v>
      </c>
      <c r="BG125" s="224">
        <f>IF(N125="zákl. přenesená",J125,0)</f>
        <v>0</v>
      </c>
      <c r="BH125" s="224">
        <f>IF(N125="sníž. přenesená",J125,0)</f>
        <v>0</v>
      </c>
      <c r="BI125" s="224">
        <f>IF(N125="nulová",J125,0)</f>
        <v>0</v>
      </c>
      <c r="BJ125" s="17" t="s">
        <v>80</v>
      </c>
      <c r="BK125" s="224">
        <f>ROUND(I125*H125,2)</f>
        <v>0</v>
      </c>
      <c r="BL125" s="17" t="s">
        <v>141</v>
      </c>
      <c r="BM125" s="223" t="s">
        <v>711</v>
      </c>
    </row>
    <row r="126" s="2" customFormat="1">
      <c r="A126" s="38"/>
      <c r="B126" s="39"/>
      <c r="C126" s="40"/>
      <c r="D126" s="225" t="s">
        <v>143</v>
      </c>
      <c r="E126" s="40"/>
      <c r="F126" s="226" t="s">
        <v>710</v>
      </c>
      <c r="G126" s="40"/>
      <c r="H126" s="40"/>
      <c r="I126" s="227"/>
      <c r="J126" s="40"/>
      <c r="K126" s="40"/>
      <c r="L126" s="44"/>
      <c r="M126" s="228"/>
      <c r="N126" s="229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143</v>
      </c>
      <c r="AU126" s="17" t="s">
        <v>82</v>
      </c>
    </row>
    <row r="127" s="13" customFormat="1">
      <c r="A127" s="13"/>
      <c r="B127" s="232"/>
      <c r="C127" s="233"/>
      <c r="D127" s="225" t="s">
        <v>154</v>
      </c>
      <c r="E127" s="233"/>
      <c r="F127" s="235" t="s">
        <v>712</v>
      </c>
      <c r="G127" s="233"/>
      <c r="H127" s="236">
        <v>6.0899999999999999</v>
      </c>
      <c r="I127" s="237"/>
      <c r="J127" s="233"/>
      <c r="K127" s="233"/>
      <c r="L127" s="238"/>
      <c r="M127" s="239"/>
      <c r="N127" s="240"/>
      <c r="O127" s="240"/>
      <c r="P127" s="240"/>
      <c r="Q127" s="240"/>
      <c r="R127" s="240"/>
      <c r="S127" s="240"/>
      <c r="T127" s="24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2" t="s">
        <v>154</v>
      </c>
      <c r="AU127" s="242" t="s">
        <v>82</v>
      </c>
      <c r="AV127" s="13" t="s">
        <v>82</v>
      </c>
      <c r="AW127" s="13" t="s">
        <v>4</v>
      </c>
      <c r="AX127" s="13" t="s">
        <v>80</v>
      </c>
      <c r="AY127" s="242" t="s">
        <v>134</v>
      </c>
    </row>
    <row r="128" s="2" customFormat="1" ht="24.15" customHeight="1">
      <c r="A128" s="38"/>
      <c r="B128" s="39"/>
      <c r="C128" s="212" t="s">
        <v>203</v>
      </c>
      <c r="D128" s="212" t="s">
        <v>136</v>
      </c>
      <c r="E128" s="213" t="s">
        <v>278</v>
      </c>
      <c r="F128" s="214" t="s">
        <v>279</v>
      </c>
      <c r="G128" s="215" t="s">
        <v>241</v>
      </c>
      <c r="H128" s="216">
        <v>2.8500000000000001</v>
      </c>
      <c r="I128" s="217"/>
      <c r="J128" s="218">
        <f>ROUND(I128*H128,2)</f>
        <v>0</v>
      </c>
      <c r="K128" s="214" t="s">
        <v>140</v>
      </c>
      <c r="L128" s="44"/>
      <c r="M128" s="219" t="s">
        <v>19</v>
      </c>
      <c r="N128" s="220" t="s">
        <v>43</v>
      </c>
      <c r="O128" s="84"/>
      <c r="P128" s="221">
        <f>O128*H128</f>
        <v>0</v>
      </c>
      <c r="Q128" s="221">
        <v>0.00131</v>
      </c>
      <c r="R128" s="221">
        <f>Q128*H128</f>
        <v>0.0037334999999999998</v>
      </c>
      <c r="S128" s="221">
        <v>0</v>
      </c>
      <c r="T128" s="222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3" t="s">
        <v>141</v>
      </c>
      <c r="AT128" s="223" t="s">
        <v>136</v>
      </c>
      <c r="AU128" s="223" t="s">
        <v>82</v>
      </c>
      <c r="AY128" s="17" t="s">
        <v>134</v>
      </c>
      <c r="BE128" s="224">
        <f>IF(N128="základní",J128,0)</f>
        <v>0</v>
      </c>
      <c r="BF128" s="224">
        <f>IF(N128="snížená",J128,0)</f>
        <v>0</v>
      </c>
      <c r="BG128" s="224">
        <f>IF(N128="zákl. přenesená",J128,0)</f>
        <v>0</v>
      </c>
      <c r="BH128" s="224">
        <f>IF(N128="sníž. přenesená",J128,0)</f>
        <v>0</v>
      </c>
      <c r="BI128" s="224">
        <f>IF(N128="nulová",J128,0)</f>
        <v>0</v>
      </c>
      <c r="BJ128" s="17" t="s">
        <v>80</v>
      </c>
      <c r="BK128" s="224">
        <f>ROUND(I128*H128,2)</f>
        <v>0</v>
      </c>
      <c r="BL128" s="17" t="s">
        <v>141</v>
      </c>
      <c r="BM128" s="223" t="s">
        <v>713</v>
      </c>
    </row>
    <row r="129" s="2" customFormat="1">
      <c r="A129" s="38"/>
      <c r="B129" s="39"/>
      <c r="C129" s="40"/>
      <c r="D129" s="225" t="s">
        <v>143</v>
      </c>
      <c r="E129" s="40"/>
      <c r="F129" s="226" t="s">
        <v>281</v>
      </c>
      <c r="G129" s="40"/>
      <c r="H129" s="40"/>
      <c r="I129" s="227"/>
      <c r="J129" s="40"/>
      <c r="K129" s="40"/>
      <c r="L129" s="44"/>
      <c r="M129" s="228"/>
      <c r="N129" s="229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143</v>
      </c>
      <c r="AU129" s="17" t="s">
        <v>82</v>
      </c>
    </row>
    <row r="130" s="2" customFormat="1">
      <c r="A130" s="38"/>
      <c r="B130" s="39"/>
      <c r="C130" s="40"/>
      <c r="D130" s="230" t="s">
        <v>145</v>
      </c>
      <c r="E130" s="40"/>
      <c r="F130" s="231" t="s">
        <v>282</v>
      </c>
      <c r="G130" s="40"/>
      <c r="H130" s="40"/>
      <c r="I130" s="227"/>
      <c r="J130" s="40"/>
      <c r="K130" s="40"/>
      <c r="L130" s="44"/>
      <c r="M130" s="228"/>
      <c r="N130" s="229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145</v>
      </c>
      <c r="AU130" s="17" t="s">
        <v>82</v>
      </c>
    </row>
    <row r="131" s="2" customFormat="1" ht="16.5" customHeight="1">
      <c r="A131" s="38"/>
      <c r="B131" s="39"/>
      <c r="C131" s="212" t="s">
        <v>210</v>
      </c>
      <c r="D131" s="212" t="s">
        <v>136</v>
      </c>
      <c r="E131" s="213" t="s">
        <v>714</v>
      </c>
      <c r="F131" s="214" t="s">
        <v>715</v>
      </c>
      <c r="G131" s="215" t="s">
        <v>241</v>
      </c>
      <c r="H131" s="216">
        <v>14.300000000000001</v>
      </c>
      <c r="I131" s="217"/>
      <c r="J131" s="218">
        <f>ROUND(I131*H131,2)</f>
        <v>0</v>
      </c>
      <c r="K131" s="214" t="s">
        <v>140</v>
      </c>
      <c r="L131" s="44"/>
      <c r="M131" s="219" t="s">
        <v>19</v>
      </c>
      <c r="N131" s="220" t="s">
        <v>43</v>
      </c>
      <c r="O131" s="84"/>
      <c r="P131" s="221">
        <f>O131*H131</f>
        <v>0</v>
      </c>
      <c r="Q131" s="221">
        <v>0</v>
      </c>
      <c r="R131" s="221">
        <f>Q131*H131</f>
        <v>0</v>
      </c>
      <c r="S131" s="221">
        <v>0</v>
      </c>
      <c r="T131" s="222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3" t="s">
        <v>141</v>
      </c>
      <c r="AT131" s="223" t="s">
        <v>136</v>
      </c>
      <c r="AU131" s="223" t="s">
        <v>82</v>
      </c>
      <c r="AY131" s="17" t="s">
        <v>134</v>
      </c>
      <c r="BE131" s="224">
        <f>IF(N131="základní",J131,0)</f>
        <v>0</v>
      </c>
      <c r="BF131" s="224">
        <f>IF(N131="snížená",J131,0)</f>
        <v>0</v>
      </c>
      <c r="BG131" s="224">
        <f>IF(N131="zákl. přenesená",J131,0)</f>
        <v>0</v>
      </c>
      <c r="BH131" s="224">
        <f>IF(N131="sníž. přenesená",J131,0)</f>
        <v>0</v>
      </c>
      <c r="BI131" s="224">
        <f>IF(N131="nulová",J131,0)</f>
        <v>0</v>
      </c>
      <c r="BJ131" s="17" t="s">
        <v>80</v>
      </c>
      <c r="BK131" s="224">
        <f>ROUND(I131*H131,2)</f>
        <v>0</v>
      </c>
      <c r="BL131" s="17" t="s">
        <v>141</v>
      </c>
      <c r="BM131" s="223" t="s">
        <v>716</v>
      </c>
    </row>
    <row r="132" s="2" customFormat="1">
      <c r="A132" s="38"/>
      <c r="B132" s="39"/>
      <c r="C132" s="40"/>
      <c r="D132" s="225" t="s">
        <v>143</v>
      </c>
      <c r="E132" s="40"/>
      <c r="F132" s="226" t="s">
        <v>717</v>
      </c>
      <c r="G132" s="40"/>
      <c r="H132" s="40"/>
      <c r="I132" s="227"/>
      <c r="J132" s="40"/>
      <c r="K132" s="40"/>
      <c r="L132" s="44"/>
      <c r="M132" s="228"/>
      <c r="N132" s="229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143</v>
      </c>
      <c r="AU132" s="17" t="s">
        <v>82</v>
      </c>
    </row>
    <row r="133" s="2" customFormat="1">
      <c r="A133" s="38"/>
      <c r="B133" s="39"/>
      <c r="C133" s="40"/>
      <c r="D133" s="230" t="s">
        <v>145</v>
      </c>
      <c r="E133" s="40"/>
      <c r="F133" s="231" t="s">
        <v>718</v>
      </c>
      <c r="G133" s="40"/>
      <c r="H133" s="40"/>
      <c r="I133" s="227"/>
      <c r="J133" s="40"/>
      <c r="K133" s="40"/>
      <c r="L133" s="44"/>
      <c r="M133" s="228"/>
      <c r="N133" s="229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145</v>
      </c>
      <c r="AU133" s="17" t="s">
        <v>82</v>
      </c>
    </row>
    <row r="134" s="2" customFormat="1" ht="16.5" customHeight="1">
      <c r="A134" s="38"/>
      <c r="B134" s="39"/>
      <c r="C134" s="212" t="s">
        <v>217</v>
      </c>
      <c r="D134" s="212" t="s">
        <v>136</v>
      </c>
      <c r="E134" s="213" t="s">
        <v>719</v>
      </c>
      <c r="F134" s="214" t="s">
        <v>720</v>
      </c>
      <c r="G134" s="215" t="s">
        <v>241</v>
      </c>
      <c r="H134" s="216">
        <v>6.2999999999999998</v>
      </c>
      <c r="I134" s="217"/>
      <c r="J134" s="218">
        <f>ROUND(I134*H134,2)</f>
        <v>0</v>
      </c>
      <c r="K134" s="214" t="s">
        <v>140</v>
      </c>
      <c r="L134" s="44"/>
      <c r="M134" s="219" t="s">
        <v>19</v>
      </c>
      <c r="N134" s="220" t="s">
        <v>43</v>
      </c>
      <c r="O134" s="84"/>
      <c r="P134" s="221">
        <f>O134*H134</f>
        <v>0</v>
      </c>
      <c r="Q134" s="221">
        <v>0.00019000000000000001</v>
      </c>
      <c r="R134" s="221">
        <f>Q134*H134</f>
        <v>0.0011969999999999999</v>
      </c>
      <c r="S134" s="221">
        <v>0</v>
      </c>
      <c r="T134" s="222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3" t="s">
        <v>141</v>
      </c>
      <c r="AT134" s="223" t="s">
        <v>136</v>
      </c>
      <c r="AU134" s="223" t="s">
        <v>82</v>
      </c>
      <c r="AY134" s="17" t="s">
        <v>134</v>
      </c>
      <c r="BE134" s="224">
        <f>IF(N134="základní",J134,0)</f>
        <v>0</v>
      </c>
      <c r="BF134" s="224">
        <f>IF(N134="snížená",J134,0)</f>
        <v>0</v>
      </c>
      <c r="BG134" s="224">
        <f>IF(N134="zákl. přenesená",J134,0)</f>
        <v>0</v>
      </c>
      <c r="BH134" s="224">
        <f>IF(N134="sníž. přenesená",J134,0)</f>
        <v>0</v>
      </c>
      <c r="BI134" s="224">
        <f>IF(N134="nulová",J134,0)</f>
        <v>0</v>
      </c>
      <c r="BJ134" s="17" t="s">
        <v>80</v>
      </c>
      <c r="BK134" s="224">
        <f>ROUND(I134*H134,2)</f>
        <v>0</v>
      </c>
      <c r="BL134" s="17" t="s">
        <v>141</v>
      </c>
      <c r="BM134" s="223" t="s">
        <v>721</v>
      </c>
    </row>
    <row r="135" s="2" customFormat="1">
      <c r="A135" s="38"/>
      <c r="B135" s="39"/>
      <c r="C135" s="40"/>
      <c r="D135" s="225" t="s">
        <v>143</v>
      </c>
      <c r="E135" s="40"/>
      <c r="F135" s="226" t="s">
        <v>722</v>
      </c>
      <c r="G135" s="40"/>
      <c r="H135" s="40"/>
      <c r="I135" s="227"/>
      <c r="J135" s="40"/>
      <c r="K135" s="40"/>
      <c r="L135" s="44"/>
      <c r="M135" s="228"/>
      <c r="N135" s="229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143</v>
      </c>
      <c r="AU135" s="17" t="s">
        <v>82</v>
      </c>
    </row>
    <row r="136" s="2" customFormat="1">
      <c r="A136" s="38"/>
      <c r="B136" s="39"/>
      <c r="C136" s="40"/>
      <c r="D136" s="230" t="s">
        <v>145</v>
      </c>
      <c r="E136" s="40"/>
      <c r="F136" s="231" t="s">
        <v>723</v>
      </c>
      <c r="G136" s="40"/>
      <c r="H136" s="40"/>
      <c r="I136" s="227"/>
      <c r="J136" s="40"/>
      <c r="K136" s="40"/>
      <c r="L136" s="44"/>
      <c r="M136" s="228"/>
      <c r="N136" s="229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145</v>
      </c>
      <c r="AU136" s="17" t="s">
        <v>82</v>
      </c>
    </row>
    <row r="137" s="2" customFormat="1" ht="21.75" customHeight="1">
      <c r="A137" s="38"/>
      <c r="B137" s="39"/>
      <c r="C137" s="212" t="s">
        <v>224</v>
      </c>
      <c r="D137" s="212" t="s">
        <v>136</v>
      </c>
      <c r="E137" s="213" t="s">
        <v>378</v>
      </c>
      <c r="F137" s="214" t="s">
        <v>379</v>
      </c>
      <c r="G137" s="215" t="s">
        <v>241</v>
      </c>
      <c r="H137" s="216">
        <v>8.6500000000000004</v>
      </c>
      <c r="I137" s="217"/>
      <c r="J137" s="218">
        <f>ROUND(I137*H137,2)</f>
        <v>0</v>
      </c>
      <c r="K137" s="214" t="s">
        <v>140</v>
      </c>
      <c r="L137" s="44"/>
      <c r="M137" s="219" t="s">
        <v>19</v>
      </c>
      <c r="N137" s="220" t="s">
        <v>43</v>
      </c>
      <c r="O137" s="84"/>
      <c r="P137" s="221">
        <f>O137*H137</f>
        <v>0</v>
      </c>
      <c r="Q137" s="221">
        <v>9.0000000000000006E-05</v>
      </c>
      <c r="R137" s="221">
        <f>Q137*H137</f>
        <v>0.00077850000000000011</v>
      </c>
      <c r="S137" s="221">
        <v>0</v>
      </c>
      <c r="T137" s="222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3" t="s">
        <v>141</v>
      </c>
      <c r="AT137" s="223" t="s">
        <v>136</v>
      </c>
      <c r="AU137" s="223" t="s">
        <v>82</v>
      </c>
      <c r="AY137" s="17" t="s">
        <v>134</v>
      </c>
      <c r="BE137" s="224">
        <f>IF(N137="základní",J137,0)</f>
        <v>0</v>
      </c>
      <c r="BF137" s="224">
        <f>IF(N137="snížená",J137,0)</f>
        <v>0</v>
      </c>
      <c r="BG137" s="224">
        <f>IF(N137="zákl. přenesená",J137,0)</f>
        <v>0</v>
      </c>
      <c r="BH137" s="224">
        <f>IF(N137="sníž. přenesená",J137,0)</f>
        <v>0</v>
      </c>
      <c r="BI137" s="224">
        <f>IF(N137="nulová",J137,0)</f>
        <v>0</v>
      </c>
      <c r="BJ137" s="17" t="s">
        <v>80</v>
      </c>
      <c r="BK137" s="224">
        <f>ROUND(I137*H137,2)</f>
        <v>0</v>
      </c>
      <c r="BL137" s="17" t="s">
        <v>141</v>
      </c>
      <c r="BM137" s="223" t="s">
        <v>724</v>
      </c>
    </row>
    <row r="138" s="2" customFormat="1">
      <c r="A138" s="38"/>
      <c r="B138" s="39"/>
      <c r="C138" s="40"/>
      <c r="D138" s="225" t="s">
        <v>143</v>
      </c>
      <c r="E138" s="40"/>
      <c r="F138" s="226" t="s">
        <v>381</v>
      </c>
      <c r="G138" s="40"/>
      <c r="H138" s="40"/>
      <c r="I138" s="227"/>
      <c r="J138" s="40"/>
      <c r="K138" s="40"/>
      <c r="L138" s="44"/>
      <c r="M138" s="228"/>
      <c r="N138" s="229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143</v>
      </c>
      <c r="AU138" s="17" t="s">
        <v>82</v>
      </c>
    </row>
    <row r="139" s="2" customFormat="1">
      <c r="A139" s="38"/>
      <c r="B139" s="39"/>
      <c r="C139" s="40"/>
      <c r="D139" s="230" t="s">
        <v>145</v>
      </c>
      <c r="E139" s="40"/>
      <c r="F139" s="231" t="s">
        <v>382</v>
      </c>
      <c r="G139" s="40"/>
      <c r="H139" s="40"/>
      <c r="I139" s="227"/>
      <c r="J139" s="40"/>
      <c r="K139" s="40"/>
      <c r="L139" s="44"/>
      <c r="M139" s="228"/>
      <c r="N139" s="229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145</v>
      </c>
      <c r="AU139" s="17" t="s">
        <v>82</v>
      </c>
    </row>
    <row r="140" s="2" customFormat="1" ht="16.5" customHeight="1">
      <c r="A140" s="38"/>
      <c r="B140" s="39"/>
      <c r="C140" s="212" t="s">
        <v>8</v>
      </c>
      <c r="D140" s="212" t="s">
        <v>136</v>
      </c>
      <c r="E140" s="213" t="s">
        <v>725</v>
      </c>
      <c r="F140" s="214" t="s">
        <v>385</v>
      </c>
      <c r="G140" s="215" t="s">
        <v>353</v>
      </c>
      <c r="H140" s="216">
        <v>1</v>
      </c>
      <c r="I140" s="217"/>
      <c r="J140" s="218">
        <f>ROUND(I140*H140,2)</f>
        <v>0</v>
      </c>
      <c r="K140" s="214" t="s">
        <v>19</v>
      </c>
      <c r="L140" s="44"/>
      <c r="M140" s="219" t="s">
        <v>19</v>
      </c>
      <c r="N140" s="220" t="s">
        <v>43</v>
      </c>
      <c r="O140" s="84"/>
      <c r="P140" s="221">
        <f>O140*H140</f>
        <v>0</v>
      </c>
      <c r="Q140" s="221">
        <v>0</v>
      </c>
      <c r="R140" s="221">
        <f>Q140*H140</f>
        <v>0</v>
      </c>
      <c r="S140" s="221">
        <v>0</v>
      </c>
      <c r="T140" s="222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3" t="s">
        <v>141</v>
      </c>
      <c r="AT140" s="223" t="s">
        <v>136</v>
      </c>
      <c r="AU140" s="223" t="s">
        <v>82</v>
      </c>
      <c r="AY140" s="17" t="s">
        <v>134</v>
      </c>
      <c r="BE140" s="224">
        <f>IF(N140="základní",J140,0)</f>
        <v>0</v>
      </c>
      <c r="BF140" s="224">
        <f>IF(N140="snížená",J140,0)</f>
        <v>0</v>
      </c>
      <c r="BG140" s="224">
        <f>IF(N140="zákl. přenesená",J140,0)</f>
        <v>0</v>
      </c>
      <c r="BH140" s="224">
        <f>IF(N140="sníž. přenesená",J140,0)</f>
        <v>0</v>
      </c>
      <c r="BI140" s="224">
        <f>IF(N140="nulová",J140,0)</f>
        <v>0</v>
      </c>
      <c r="BJ140" s="17" t="s">
        <v>80</v>
      </c>
      <c r="BK140" s="224">
        <f>ROUND(I140*H140,2)</f>
        <v>0</v>
      </c>
      <c r="BL140" s="17" t="s">
        <v>141</v>
      </c>
      <c r="BM140" s="223" t="s">
        <v>726</v>
      </c>
    </row>
    <row r="141" s="2" customFormat="1">
      <c r="A141" s="38"/>
      <c r="B141" s="39"/>
      <c r="C141" s="40"/>
      <c r="D141" s="225" t="s">
        <v>143</v>
      </c>
      <c r="E141" s="40"/>
      <c r="F141" s="226" t="s">
        <v>385</v>
      </c>
      <c r="G141" s="40"/>
      <c r="H141" s="40"/>
      <c r="I141" s="227"/>
      <c r="J141" s="40"/>
      <c r="K141" s="40"/>
      <c r="L141" s="44"/>
      <c r="M141" s="228"/>
      <c r="N141" s="229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143</v>
      </c>
      <c r="AU141" s="17" t="s">
        <v>82</v>
      </c>
    </row>
    <row r="142" s="2" customFormat="1">
      <c r="A142" s="38"/>
      <c r="B142" s="39"/>
      <c r="C142" s="40"/>
      <c r="D142" s="225" t="s">
        <v>387</v>
      </c>
      <c r="E142" s="40"/>
      <c r="F142" s="264" t="s">
        <v>727</v>
      </c>
      <c r="G142" s="40"/>
      <c r="H142" s="40"/>
      <c r="I142" s="227"/>
      <c r="J142" s="40"/>
      <c r="K142" s="40"/>
      <c r="L142" s="44"/>
      <c r="M142" s="228"/>
      <c r="N142" s="229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387</v>
      </c>
      <c r="AU142" s="17" t="s">
        <v>82</v>
      </c>
    </row>
    <row r="143" s="12" customFormat="1" ht="22.8" customHeight="1">
      <c r="A143" s="12"/>
      <c r="B143" s="196"/>
      <c r="C143" s="197"/>
      <c r="D143" s="198" t="s">
        <v>71</v>
      </c>
      <c r="E143" s="210" t="s">
        <v>191</v>
      </c>
      <c r="F143" s="210" t="s">
        <v>389</v>
      </c>
      <c r="G143" s="197"/>
      <c r="H143" s="197"/>
      <c r="I143" s="200"/>
      <c r="J143" s="211">
        <f>BK143</f>
        <v>0</v>
      </c>
      <c r="K143" s="197"/>
      <c r="L143" s="202"/>
      <c r="M143" s="203"/>
      <c r="N143" s="204"/>
      <c r="O143" s="204"/>
      <c r="P143" s="205">
        <f>SUM(P144:P147)</f>
        <v>0</v>
      </c>
      <c r="Q143" s="204"/>
      <c r="R143" s="205">
        <f>SUM(R144:R147)</f>
        <v>0.00081999999999999998</v>
      </c>
      <c r="S143" s="204"/>
      <c r="T143" s="206">
        <f>SUM(T144:T147)</f>
        <v>0.010999999999999999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07" t="s">
        <v>80</v>
      </c>
      <c r="AT143" s="208" t="s">
        <v>71</v>
      </c>
      <c r="AU143" s="208" t="s">
        <v>80</v>
      </c>
      <c r="AY143" s="207" t="s">
        <v>134</v>
      </c>
      <c r="BK143" s="209">
        <f>SUM(BK144:BK147)</f>
        <v>0</v>
      </c>
    </row>
    <row r="144" s="2" customFormat="1" ht="24.15" customHeight="1">
      <c r="A144" s="38"/>
      <c r="B144" s="39"/>
      <c r="C144" s="212" t="s">
        <v>238</v>
      </c>
      <c r="D144" s="212" t="s">
        <v>136</v>
      </c>
      <c r="E144" s="213" t="s">
        <v>728</v>
      </c>
      <c r="F144" s="214" t="s">
        <v>729</v>
      </c>
      <c r="G144" s="215" t="s">
        <v>241</v>
      </c>
      <c r="H144" s="216">
        <v>1</v>
      </c>
      <c r="I144" s="217"/>
      <c r="J144" s="218">
        <f>ROUND(I144*H144,2)</f>
        <v>0</v>
      </c>
      <c r="K144" s="214" t="s">
        <v>140</v>
      </c>
      <c r="L144" s="44"/>
      <c r="M144" s="219" t="s">
        <v>19</v>
      </c>
      <c r="N144" s="220" t="s">
        <v>43</v>
      </c>
      <c r="O144" s="84"/>
      <c r="P144" s="221">
        <f>O144*H144</f>
        <v>0</v>
      </c>
      <c r="Q144" s="221">
        <v>0.00081999999999999998</v>
      </c>
      <c r="R144" s="221">
        <f>Q144*H144</f>
        <v>0.00081999999999999998</v>
      </c>
      <c r="S144" s="221">
        <v>0.010999999999999999</v>
      </c>
      <c r="T144" s="222">
        <f>S144*H144</f>
        <v>0.010999999999999999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3" t="s">
        <v>141</v>
      </c>
      <c r="AT144" s="223" t="s">
        <v>136</v>
      </c>
      <c r="AU144" s="223" t="s">
        <v>82</v>
      </c>
      <c r="AY144" s="17" t="s">
        <v>134</v>
      </c>
      <c r="BE144" s="224">
        <f>IF(N144="základní",J144,0)</f>
        <v>0</v>
      </c>
      <c r="BF144" s="224">
        <f>IF(N144="snížená",J144,0)</f>
        <v>0</v>
      </c>
      <c r="BG144" s="224">
        <f>IF(N144="zákl. přenesená",J144,0)</f>
        <v>0</v>
      </c>
      <c r="BH144" s="224">
        <f>IF(N144="sníž. přenesená",J144,0)</f>
        <v>0</v>
      </c>
      <c r="BI144" s="224">
        <f>IF(N144="nulová",J144,0)</f>
        <v>0</v>
      </c>
      <c r="BJ144" s="17" t="s">
        <v>80</v>
      </c>
      <c r="BK144" s="224">
        <f>ROUND(I144*H144,2)</f>
        <v>0</v>
      </c>
      <c r="BL144" s="17" t="s">
        <v>141</v>
      </c>
      <c r="BM144" s="223" t="s">
        <v>730</v>
      </c>
    </row>
    <row r="145" s="2" customFormat="1">
      <c r="A145" s="38"/>
      <c r="B145" s="39"/>
      <c r="C145" s="40"/>
      <c r="D145" s="225" t="s">
        <v>143</v>
      </c>
      <c r="E145" s="40"/>
      <c r="F145" s="226" t="s">
        <v>731</v>
      </c>
      <c r="G145" s="40"/>
      <c r="H145" s="40"/>
      <c r="I145" s="227"/>
      <c r="J145" s="40"/>
      <c r="K145" s="40"/>
      <c r="L145" s="44"/>
      <c r="M145" s="228"/>
      <c r="N145" s="229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143</v>
      </c>
      <c r="AU145" s="17" t="s">
        <v>82</v>
      </c>
    </row>
    <row r="146" s="2" customFormat="1">
      <c r="A146" s="38"/>
      <c r="B146" s="39"/>
      <c r="C146" s="40"/>
      <c r="D146" s="230" t="s">
        <v>145</v>
      </c>
      <c r="E146" s="40"/>
      <c r="F146" s="231" t="s">
        <v>732</v>
      </c>
      <c r="G146" s="40"/>
      <c r="H146" s="40"/>
      <c r="I146" s="227"/>
      <c r="J146" s="40"/>
      <c r="K146" s="40"/>
      <c r="L146" s="44"/>
      <c r="M146" s="228"/>
      <c r="N146" s="229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145</v>
      </c>
      <c r="AU146" s="17" t="s">
        <v>82</v>
      </c>
    </row>
    <row r="147" s="13" customFormat="1">
      <c r="A147" s="13"/>
      <c r="B147" s="232"/>
      <c r="C147" s="233"/>
      <c r="D147" s="225" t="s">
        <v>154</v>
      </c>
      <c r="E147" s="234" t="s">
        <v>19</v>
      </c>
      <c r="F147" s="235" t="s">
        <v>733</v>
      </c>
      <c r="G147" s="233"/>
      <c r="H147" s="236">
        <v>1</v>
      </c>
      <c r="I147" s="237"/>
      <c r="J147" s="233"/>
      <c r="K147" s="233"/>
      <c r="L147" s="238"/>
      <c r="M147" s="239"/>
      <c r="N147" s="240"/>
      <c r="O147" s="240"/>
      <c r="P147" s="240"/>
      <c r="Q147" s="240"/>
      <c r="R147" s="240"/>
      <c r="S147" s="240"/>
      <c r="T147" s="24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2" t="s">
        <v>154</v>
      </c>
      <c r="AU147" s="242" t="s">
        <v>82</v>
      </c>
      <c r="AV147" s="13" t="s">
        <v>82</v>
      </c>
      <c r="AW147" s="13" t="s">
        <v>33</v>
      </c>
      <c r="AX147" s="13" t="s">
        <v>80</v>
      </c>
      <c r="AY147" s="242" t="s">
        <v>134</v>
      </c>
    </row>
    <row r="148" s="12" customFormat="1" ht="22.8" customHeight="1">
      <c r="A148" s="12"/>
      <c r="B148" s="196"/>
      <c r="C148" s="197"/>
      <c r="D148" s="198" t="s">
        <v>71</v>
      </c>
      <c r="E148" s="210" t="s">
        <v>423</v>
      </c>
      <c r="F148" s="210" t="s">
        <v>424</v>
      </c>
      <c r="G148" s="197"/>
      <c r="H148" s="197"/>
      <c r="I148" s="200"/>
      <c r="J148" s="211">
        <f>BK148</f>
        <v>0</v>
      </c>
      <c r="K148" s="197"/>
      <c r="L148" s="202"/>
      <c r="M148" s="203"/>
      <c r="N148" s="204"/>
      <c r="O148" s="204"/>
      <c r="P148" s="205">
        <f>SUM(P149:P151)</f>
        <v>0</v>
      </c>
      <c r="Q148" s="204"/>
      <c r="R148" s="205">
        <f>SUM(R149:R151)</f>
        <v>0</v>
      </c>
      <c r="S148" s="204"/>
      <c r="T148" s="206">
        <f>SUM(T149:T151)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07" t="s">
        <v>80</v>
      </c>
      <c r="AT148" s="208" t="s">
        <v>71</v>
      </c>
      <c r="AU148" s="208" t="s">
        <v>80</v>
      </c>
      <c r="AY148" s="207" t="s">
        <v>134</v>
      </c>
      <c r="BK148" s="209">
        <f>SUM(BK149:BK151)</f>
        <v>0</v>
      </c>
    </row>
    <row r="149" s="2" customFormat="1" ht="24.15" customHeight="1">
      <c r="A149" s="38"/>
      <c r="B149" s="39"/>
      <c r="C149" s="212" t="s">
        <v>245</v>
      </c>
      <c r="D149" s="212" t="s">
        <v>136</v>
      </c>
      <c r="E149" s="213" t="s">
        <v>426</v>
      </c>
      <c r="F149" s="214" t="s">
        <v>427</v>
      </c>
      <c r="G149" s="215" t="s">
        <v>206</v>
      </c>
      <c r="H149" s="216">
        <v>7.3719999999999999</v>
      </c>
      <c r="I149" s="217"/>
      <c r="J149" s="218">
        <f>ROUND(I149*H149,2)</f>
        <v>0</v>
      </c>
      <c r="K149" s="214" t="s">
        <v>140</v>
      </c>
      <c r="L149" s="44"/>
      <c r="M149" s="219" t="s">
        <v>19</v>
      </c>
      <c r="N149" s="220" t="s">
        <v>43</v>
      </c>
      <c r="O149" s="84"/>
      <c r="P149" s="221">
        <f>O149*H149</f>
        <v>0</v>
      </c>
      <c r="Q149" s="221">
        <v>0</v>
      </c>
      <c r="R149" s="221">
        <f>Q149*H149</f>
        <v>0</v>
      </c>
      <c r="S149" s="221">
        <v>0</v>
      </c>
      <c r="T149" s="222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3" t="s">
        <v>141</v>
      </c>
      <c r="AT149" s="223" t="s">
        <v>136</v>
      </c>
      <c r="AU149" s="223" t="s">
        <v>82</v>
      </c>
      <c r="AY149" s="17" t="s">
        <v>134</v>
      </c>
      <c r="BE149" s="224">
        <f>IF(N149="základní",J149,0)</f>
        <v>0</v>
      </c>
      <c r="BF149" s="224">
        <f>IF(N149="snížená",J149,0)</f>
        <v>0</v>
      </c>
      <c r="BG149" s="224">
        <f>IF(N149="zákl. přenesená",J149,0)</f>
        <v>0</v>
      </c>
      <c r="BH149" s="224">
        <f>IF(N149="sníž. přenesená",J149,0)</f>
        <v>0</v>
      </c>
      <c r="BI149" s="224">
        <f>IF(N149="nulová",J149,0)</f>
        <v>0</v>
      </c>
      <c r="BJ149" s="17" t="s">
        <v>80</v>
      </c>
      <c r="BK149" s="224">
        <f>ROUND(I149*H149,2)</f>
        <v>0</v>
      </c>
      <c r="BL149" s="17" t="s">
        <v>141</v>
      </c>
      <c r="BM149" s="223" t="s">
        <v>734</v>
      </c>
    </row>
    <row r="150" s="2" customFormat="1">
      <c r="A150" s="38"/>
      <c r="B150" s="39"/>
      <c r="C150" s="40"/>
      <c r="D150" s="225" t="s">
        <v>143</v>
      </c>
      <c r="E150" s="40"/>
      <c r="F150" s="226" t="s">
        <v>429</v>
      </c>
      <c r="G150" s="40"/>
      <c r="H150" s="40"/>
      <c r="I150" s="227"/>
      <c r="J150" s="40"/>
      <c r="K150" s="40"/>
      <c r="L150" s="44"/>
      <c r="M150" s="228"/>
      <c r="N150" s="229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143</v>
      </c>
      <c r="AU150" s="17" t="s">
        <v>82</v>
      </c>
    </row>
    <row r="151" s="2" customFormat="1">
      <c r="A151" s="38"/>
      <c r="B151" s="39"/>
      <c r="C151" s="40"/>
      <c r="D151" s="230" t="s">
        <v>145</v>
      </c>
      <c r="E151" s="40"/>
      <c r="F151" s="231" t="s">
        <v>430</v>
      </c>
      <c r="G151" s="40"/>
      <c r="H151" s="40"/>
      <c r="I151" s="227"/>
      <c r="J151" s="40"/>
      <c r="K151" s="40"/>
      <c r="L151" s="44"/>
      <c r="M151" s="265"/>
      <c r="N151" s="266"/>
      <c r="O151" s="267"/>
      <c r="P151" s="267"/>
      <c r="Q151" s="267"/>
      <c r="R151" s="267"/>
      <c r="S151" s="267"/>
      <c r="T151" s="268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145</v>
      </c>
      <c r="AU151" s="17" t="s">
        <v>82</v>
      </c>
    </row>
    <row r="152" s="2" customFormat="1" ht="6.96" customHeight="1">
      <c r="A152" s="38"/>
      <c r="B152" s="59"/>
      <c r="C152" s="60"/>
      <c r="D152" s="60"/>
      <c r="E152" s="60"/>
      <c r="F152" s="60"/>
      <c r="G152" s="60"/>
      <c r="H152" s="60"/>
      <c r="I152" s="60"/>
      <c r="J152" s="60"/>
      <c r="K152" s="60"/>
      <c r="L152" s="44"/>
      <c r="M152" s="38"/>
      <c r="O152" s="38"/>
      <c r="P152" s="38"/>
      <c r="Q152" s="38"/>
      <c r="R152" s="38"/>
      <c r="S152" s="38"/>
      <c r="T152" s="38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</row>
  </sheetData>
  <sheetProtection sheet="1" autoFilter="0" formatColumns="0" formatRows="0" objects="1" scenarios="1" spinCount="100000" saltValue="345FobNpU3iIUY4SUdm2CRdkqxCsfNth4ryMGcTznL48AWrsasFiMtf57KnWRFeGpbqvRQE+HnYlY3xu4heyDw==" hashValue="1H+V08iS8LD0IrGMTIyAV0iufOT98WsG/v0dxC82Zr1IedQTrYqqq78tlB3Kji5QPOecQ0rseMAG2vXsvsjiUg==" algorithmName="SHA-512" password="CC35"/>
  <autoFilter ref="C90:K15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hyperlinks>
    <hyperlink ref="F96" r:id="rId1" display="https://podminky.urs.cz/item/CS_URS_2021_01/132251254"/>
    <hyperlink ref="F102" r:id="rId2" display="https://podminky.urs.cz/item/CS_URS_2021_01/174151101"/>
    <hyperlink ref="F105" r:id="rId3" display="https://podminky.urs.cz/item/CS_URS_2021_01/175151101"/>
    <hyperlink ref="F113" r:id="rId4" display="https://podminky.urs.cz/item/CS_URS_2021_01/451572111"/>
    <hyperlink ref="F118" r:id="rId5" display="https://podminky.urs.cz/item/CS_URS_2021_01/871161211"/>
    <hyperlink ref="F124" r:id="rId6" display="https://podminky.urs.cz/item/CS_URS_2021_01/871171211"/>
    <hyperlink ref="F130" r:id="rId7" display="https://podminky.urs.cz/item/CS_URS_2021_01/871265211"/>
    <hyperlink ref="F133" r:id="rId8" display="https://podminky.urs.cz/item/CS_URS_2021_01/892241111"/>
    <hyperlink ref="F136" r:id="rId9" display="https://podminky.urs.cz/item/CS_URS_2021_01/899721111"/>
    <hyperlink ref="F139" r:id="rId10" display="https://podminky.urs.cz/item/CS_URS_2021_01/899722113"/>
    <hyperlink ref="F146" r:id="rId11" display="https://podminky.urs.cz/item/CS_URS_2021_01/977151114"/>
    <hyperlink ref="F151" r:id="rId12" display="https://podminky.urs.cz/item/CS_URS_2021_01/998276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3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96</v>
      </c>
      <c r="AZ2" s="269" t="s">
        <v>735</v>
      </c>
      <c r="BA2" s="269" t="s">
        <v>736</v>
      </c>
      <c r="BB2" s="269" t="s">
        <v>139</v>
      </c>
      <c r="BC2" s="269" t="s">
        <v>737</v>
      </c>
      <c r="BD2" s="269" t="s">
        <v>82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82</v>
      </c>
      <c r="AZ3" s="269" t="s">
        <v>738</v>
      </c>
      <c r="BA3" s="269" t="s">
        <v>739</v>
      </c>
      <c r="BB3" s="269" t="s">
        <v>139</v>
      </c>
      <c r="BC3" s="269" t="s">
        <v>740</v>
      </c>
      <c r="BD3" s="269" t="s">
        <v>82</v>
      </c>
    </row>
    <row r="4" s="1" customFormat="1" ht="24.96" customHeight="1">
      <c r="B4" s="20"/>
      <c r="D4" s="140" t="s">
        <v>100</v>
      </c>
      <c r="L4" s="20"/>
      <c r="M4" s="141" t="s">
        <v>10</v>
      </c>
      <c r="AT4" s="17" t="s">
        <v>4</v>
      </c>
      <c r="AZ4" s="269" t="s">
        <v>741</v>
      </c>
      <c r="BA4" s="269" t="s">
        <v>742</v>
      </c>
      <c r="BB4" s="269" t="s">
        <v>241</v>
      </c>
      <c r="BC4" s="269" t="s">
        <v>743</v>
      </c>
      <c r="BD4" s="269" t="s">
        <v>82</v>
      </c>
    </row>
    <row r="5" s="1" customFormat="1" ht="6.96" customHeight="1">
      <c r="B5" s="20"/>
      <c r="L5" s="20"/>
      <c r="AZ5" s="269" t="s">
        <v>744</v>
      </c>
      <c r="BA5" s="269" t="s">
        <v>745</v>
      </c>
      <c r="BB5" s="269" t="s">
        <v>139</v>
      </c>
      <c r="BC5" s="269" t="s">
        <v>746</v>
      </c>
      <c r="BD5" s="269" t="s">
        <v>82</v>
      </c>
    </row>
    <row r="6" s="1" customFormat="1" ht="12" customHeight="1">
      <c r="B6" s="20"/>
      <c r="D6" s="142" t="s">
        <v>16</v>
      </c>
      <c r="L6" s="20"/>
      <c r="AZ6" s="269" t="s">
        <v>747</v>
      </c>
      <c r="BA6" s="269" t="s">
        <v>748</v>
      </c>
      <c r="BB6" s="269" t="s">
        <v>139</v>
      </c>
      <c r="BC6" s="269" t="s">
        <v>749</v>
      </c>
      <c r="BD6" s="269" t="s">
        <v>82</v>
      </c>
    </row>
    <row r="7" s="1" customFormat="1" ht="26.25" customHeight="1">
      <c r="B7" s="20"/>
      <c r="E7" s="143" t="str">
        <f>'Rekapitulace stavby'!K6</f>
        <v>Rekonstrukce č.p. 2983 U Synagogy - venkovní úpravy a IS SO02-SO04 rev1</v>
      </c>
      <c r="F7" s="142"/>
      <c r="G7" s="142"/>
      <c r="H7" s="142"/>
      <c r="L7" s="20"/>
      <c r="AZ7" s="269" t="s">
        <v>750</v>
      </c>
      <c r="BA7" s="269" t="s">
        <v>751</v>
      </c>
      <c r="BB7" s="269" t="s">
        <v>139</v>
      </c>
      <c r="BC7" s="269" t="s">
        <v>752</v>
      </c>
      <c r="BD7" s="269" t="s">
        <v>82</v>
      </c>
    </row>
    <row r="8" s="2" customFormat="1" ht="12" customHeight="1">
      <c r="A8" s="38"/>
      <c r="B8" s="44"/>
      <c r="C8" s="38"/>
      <c r="D8" s="142" t="s">
        <v>101</v>
      </c>
      <c r="E8" s="38"/>
      <c r="F8" s="38"/>
      <c r="G8" s="38"/>
      <c r="H8" s="38"/>
      <c r="I8" s="38"/>
      <c r="J8" s="38"/>
      <c r="K8" s="38"/>
      <c r="L8" s="14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Z8" s="269" t="s">
        <v>753</v>
      </c>
      <c r="BA8" s="269" t="s">
        <v>754</v>
      </c>
      <c r="BB8" s="269" t="s">
        <v>139</v>
      </c>
      <c r="BC8" s="269" t="s">
        <v>755</v>
      </c>
      <c r="BD8" s="269" t="s">
        <v>82</v>
      </c>
    </row>
    <row r="9" s="2" customFormat="1" ht="16.5" customHeight="1">
      <c r="A9" s="38"/>
      <c r="B9" s="44"/>
      <c r="C9" s="38"/>
      <c r="D9" s="38"/>
      <c r="E9" s="145" t="s">
        <v>756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Z9" s="269" t="s">
        <v>757</v>
      </c>
      <c r="BA9" s="269" t="s">
        <v>758</v>
      </c>
      <c r="BB9" s="269" t="s">
        <v>139</v>
      </c>
      <c r="BC9" s="269" t="s">
        <v>759</v>
      </c>
      <c r="BD9" s="269" t="s">
        <v>82</v>
      </c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Z10" s="269" t="s">
        <v>760</v>
      </c>
      <c r="BA10" s="269" t="s">
        <v>761</v>
      </c>
      <c r="BB10" s="269" t="s">
        <v>139</v>
      </c>
      <c r="BC10" s="269" t="s">
        <v>762</v>
      </c>
      <c r="BD10" s="269" t="s">
        <v>82</v>
      </c>
    </row>
    <row r="11" s="2" customFormat="1" ht="12" customHeight="1">
      <c r="A11" s="38"/>
      <c r="B11" s="44"/>
      <c r="C11" s="38"/>
      <c r="D11" s="142" t="s">
        <v>18</v>
      </c>
      <c r="E11" s="38"/>
      <c r="F11" s="133" t="s">
        <v>19</v>
      </c>
      <c r="G11" s="38"/>
      <c r="H11" s="38"/>
      <c r="I11" s="142" t="s">
        <v>20</v>
      </c>
      <c r="J11" s="133" t="s">
        <v>19</v>
      </c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21</v>
      </c>
      <c r="E12" s="38"/>
      <c r="F12" s="133" t="s">
        <v>32</v>
      </c>
      <c r="G12" s="38"/>
      <c r="H12" s="38"/>
      <c r="I12" s="142" t="s">
        <v>23</v>
      </c>
      <c r="J12" s="146" t="str">
        <f>'Rekapitulace stavby'!AN8</f>
        <v>18. 10. 2021</v>
      </c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25</v>
      </c>
      <c r="E14" s="38"/>
      <c r="F14" s="38"/>
      <c r="G14" s="38"/>
      <c r="H14" s="38"/>
      <c r="I14" s="142" t="s">
        <v>26</v>
      </c>
      <c r="J14" s="133" t="s">
        <v>19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3" t="s">
        <v>763</v>
      </c>
      <c r="F15" s="38"/>
      <c r="G15" s="38"/>
      <c r="H15" s="38"/>
      <c r="I15" s="142" t="s">
        <v>28</v>
      </c>
      <c r="J15" s="133" t="s">
        <v>19</v>
      </c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29</v>
      </c>
      <c r="E17" s="38"/>
      <c r="F17" s="38"/>
      <c r="G17" s="38"/>
      <c r="H17" s="38"/>
      <c r="I17" s="142" t="s">
        <v>26</v>
      </c>
      <c r="J17" s="33" t="str">
        <f>'Rekapitulace stavby'!AN13</f>
        <v>Vyplň údaj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3"/>
      <c r="G18" s="133"/>
      <c r="H18" s="133"/>
      <c r="I18" s="142" t="s">
        <v>28</v>
      </c>
      <c r="J18" s="33" t="str">
        <f>'Rekapitulace stavby'!AN14</f>
        <v>Vyplň údaj</v>
      </c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31</v>
      </c>
      <c r="E20" s="38"/>
      <c r="F20" s="38"/>
      <c r="G20" s="38"/>
      <c r="H20" s="38"/>
      <c r="I20" s="142" t="s">
        <v>26</v>
      </c>
      <c r="J20" s="133" t="s">
        <v>19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3" t="s">
        <v>764</v>
      </c>
      <c r="F21" s="38"/>
      <c r="G21" s="38"/>
      <c r="H21" s="38"/>
      <c r="I21" s="142" t="s">
        <v>28</v>
      </c>
      <c r="J21" s="133" t="s">
        <v>19</v>
      </c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34</v>
      </c>
      <c r="E23" s="38"/>
      <c r="F23" s="38"/>
      <c r="G23" s="38"/>
      <c r="H23" s="38"/>
      <c r="I23" s="142" t="s">
        <v>26</v>
      </c>
      <c r="J23" s="133" t="s">
        <v>19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3" t="s">
        <v>765</v>
      </c>
      <c r="F24" s="38"/>
      <c r="G24" s="38"/>
      <c r="H24" s="38"/>
      <c r="I24" s="142" t="s">
        <v>28</v>
      </c>
      <c r="J24" s="133" t="s">
        <v>19</v>
      </c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36</v>
      </c>
      <c r="E26" s="38"/>
      <c r="F26" s="38"/>
      <c r="G26" s="38"/>
      <c r="H26" s="38"/>
      <c r="I26" s="38"/>
      <c r="J26" s="38"/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7"/>
      <c r="B27" s="148"/>
      <c r="C27" s="147"/>
      <c r="D27" s="147"/>
      <c r="E27" s="149" t="s">
        <v>19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1"/>
      <c r="E29" s="151"/>
      <c r="F29" s="151"/>
      <c r="G29" s="151"/>
      <c r="H29" s="151"/>
      <c r="I29" s="151"/>
      <c r="J29" s="151"/>
      <c r="K29" s="151"/>
      <c r="L29" s="14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2" t="s">
        <v>38</v>
      </c>
      <c r="E30" s="38"/>
      <c r="F30" s="38"/>
      <c r="G30" s="38"/>
      <c r="H30" s="38"/>
      <c r="I30" s="38"/>
      <c r="J30" s="153">
        <f>ROUND(J90, 2)</f>
        <v>0</v>
      </c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4" t="s">
        <v>40</v>
      </c>
      <c r="G32" s="38"/>
      <c r="H32" s="38"/>
      <c r="I32" s="154" t="s">
        <v>39</v>
      </c>
      <c r="J32" s="154" t="s">
        <v>41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5" t="s">
        <v>42</v>
      </c>
      <c r="E33" s="142" t="s">
        <v>43</v>
      </c>
      <c r="F33" s="156">
        <f>ROUND((SUM(BE90:BE475)),  2)</f>
        <v>0</v>
      </c>
      <c r="G33" s="38"/>
      <c r="H33" s="38"/>
      <c r="I33" s="157">
        <v>0.20999999999999999</v>
      </c>
      <c r="J33" s="156">
        <f>ROUND(((SUM(BE90:BE475))*I33),  2)</f>
        <v>0</v>
      </c>
      <c r="K33" s="38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44</v>
      </c>
      <c r="F34" s="156">
        <f>ROUND((SUM(BF90:BF475)),  2)</f>
        <v>0</v>
      </c>
      <c r="G34" s="38"/>
      <c r="H34" s="38"/>
      <c r="I34" s="157">
        <v>0.14999999999999999</v>
      </c>
      <c r="J34" s="156">
        <f>ROUND(((SUM(BF90:BF475))*I34),  2)</f>
        <v>0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45</v>
      </c>
      <c r="F35" s="156">
        <f>ROUND((SUM(BG90:BG475)),  2)</f>
        <v>0</v>
      </c>
      <c r="G35" s="38"/>
      <c r="H35" s="38"/>
      <c r="I35" s="157">
        <v>0.20999999999999999</v>
      </c>
      <c r="J35" s="156">
        <f>0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46</v>
      </c>
      <c r="F36" s="156">
        <f>ROUND((SUM(BH90:BH475)),  2)</f>
        <v>0</v>
      </c>
      <c r="G36" s="38"/>
      <c r="H36" s="38"/>
      <c r="I36" s="157">
        <v>0.14999999999999999</v>
      </c>
      <c r="J36" s="156">
        <f>0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47</v>
      </c>
      <c r="F37" s="156">
        <f>ROUND((SUM(BI90:BI475)),  2)</f>
        <v>0</v>
      </c>
      <c r="G37" s="38"/>
      <c r="H37" s="38"/>
      <c r="I37" s="157">
        <v>0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8"/>
      <c r="D39" s="159" t="s">
        <v>48</v>
      </c>
      <c r="E39" s="160"/>
      <c r="F39" s="160"/>
      <c r="G39" s="161" t="s">
        <v>49</v>
      </c>
      <c r="H39" s="162" t="s">
        <v>50</v>
      </c>
      <c r="I39" s="160"/>
      <c r="J39" s="163">
        <f>SUM(J30:J37)</f>
        <v>0</v>
      </c>
      <c r="K39" s="164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65"/>
      <c r="C40" s="166"/>
      <c r="D40" s="166"/>
      <c r="E40" s="166"/>
      <c r="F40" s="166"/>
      <c r="G40" s="166"/>
      <c r="H40" s="166"/>
      <c r="I40" s="166"/>
      <c r="J40" s="166"/>
      <c r="K40" s="166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104</v>
      </c>
      <c r="D45" s="40"/>
      <c r="E45" s="40"/>
      <c r="F45" s="40"/>
      <c r="G45" s="40"/>
      <c r="H45" s="40"/>
      <c r="I45" s="40"/>
      <c r="J45" s="40"/>
      <c r="K45" s="40"/>
      <c r="L45" s="14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26.25" customHeight="1">
      <c r="A48" s="38"/>
      <c r="B48" s="39"/>
      <c r="C48" s="40"/>
      <c r="D48" s="40"/>
      <c r="E48" s="169" t="str">
        <f>E7</f>
        <v>Rekonstrukce č.p. 2983 U Synagogy - venkovní úpravy a IS SO02-SO04 rev1</v>
      </c>
      <c r="F48" s="32"/>
      <c r="G48" s="32"/>
      <c r="H48" s="32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101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03 - SO 04 Komunikace a chodníky</v>
      </c>
      <c r="F50" s="40"/>
      <c r="G50" s="40"/>
      <c r="H50" s="40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4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18. 10. 2021</v>
      </c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Město České Lípa</v>
      </c>
      <c r="G54" s="40"/>
      <c r="H54" s="40"/>
      <c r="I54" s="32" t="s">
        <v>31</v>
      </c>
      <c r="J54" s="36" t="str">
        <f>E21</f>
        <v>VPH s.r.o.</v>
      </c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ing.Žílová Helena</v>
      </c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70" t="s">
        <v>105</v>
      </c>
      <c r="D57" s="171"/>
      <c r="E57" s="171"/>
      <c r="F57" s="171"/>
      <c r="G57" s="171"/>
      <c r="H57" s="171"/>
      <c r="I57" s="171"/>
      <c r="J57" s="172" t="s">
        <v>106</v>
      </c>
      <c r="K57" s="171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73" t="s">
        <v>70</v>
      </c>
      <c r="D59" s="40"/>
      <c r="E59" s="40"/>
      <c r="F59" s="40"/>
      <c r="G59" s="40"/>
      <c r="H59" s="40"/>
      <c r="I59" s="40"/>
      <c r="J59" s="102">
        <f>J90</f>
        <v>0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107</v>
      </c>
    </row>
    <row r="60" s="9" customFormat="1" ht="24.96" customHeight="1">
      <c r="A60" s="9"/>
      <c r="B60" s="174"/>
      <c r="C60" s="175"/>
      <c r="D60" s="176" t="s">
        <v>108</v>
      </c>
      <c r="E60" s="177"/>
      <c r="F60" s="177"/>
      <c r="G60" s="177"/>
      <c r="H60" s="177"/>
      <c r="I60" s="177"/>
      <c r="J60" s="178">
        <f>J91</f>
        <v>0</v>
      </c>
      <c r="K60" s="175"/>
      <c r="L60" s="17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0"/>
      <c r="C61" s="125"/>
      <c r="D61" s="181" t="s">
        <v>109</v>
      </c>
      <c r="E61" s="182"/>
      <c r="F61" s="182"/>
      <c r="G61" s="182"/>
      <c r="H61" s="182"/>
      <c r="I61" s="182"/>
      <c r="J61" s="183">
        <f>J92</f>
        <v>0</v>
      </c>
      <c r="K61" s="125"/>
      <c r="L61" s="18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0"/>
      <c r="C62" s="125"/>
      <c r="D62" s="181" t="s">
        <v>448</v>
      </c>
      <c r="E62" s="182"/>
      <c r="F62" s="182"/>
      <c r="G62" s="182"/>
      <c r="H62" s="182"/>
      <c r="I62" s="182"/>
      <c r="J62" s="183">
        <f>J221</f>
        <v>0</v>
      </c>
      <c r="K62" s="125"/>
      <c r="L62" s="18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0"/>
      <c r="C63" s="125"/>
      <c r="D63" s="181" t="s">
        <v>111</v>
      </c>
      <c r="E63" s="182"/>
      <c r="F63" s="182"/>
      <c r="G63" s="182"/>
      <c r="H63" s="182"/>
      <c r="I63" s="182"/>
      <c r="J63" s="183">
        <f>J230</f>
        <v>0</v>
      </c>
      <c r="K63" s="125"/>
      <c r="L63" s="18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0"/>
      <c r="C64" s="125"/>
      <c r="D64" s="181" t="s">
        <v>766</v>
      </c>
      <c r="E64" s="182"/>
      <c r="F64" s="182"/>
      <c r="G64" s="182"/>
      <c r="H64" s="182"/>
      <c r="I64" s="182"/>
      <c r="J64" s="183">
        <f>J242</f>
        <v>0</v>
      </c>
      <c r="K64" s="125"/>
      <c r="L64" s="184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0"/>
      <c r="C65" s="125"/>
      <c r="D65" s="181" t="s">
        <v>113</v>
      </c>
      <c r="E65" s="182"/>
      <c r="F65" s="182"/>
      <c r="G65" s="182"/>
      <c r="H65" s="182"/>
      <c r="I65" s="182"/>
      <c r="J65" s="183">
        <f>J312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0"/>
      <c r="C66" s="125"/>
      <c r="D66" s="181" t="s">
        <v>114</v>
      </c>
      <c r="E66" s="182"/>
      <c r="F66" s="182"/>
      <c r="G66" s="182"/>
      <c r="H66" s="182"/>
      <c r="I66" s="182"/>
      <c r="J66" s="183">
        <f>J332</f>
        <v>0</v>
      </c>
      <c r="K66" s="125"/>
      <c r="L66" s="18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0"/>
      <c r="C67" s="125"/>
      <c r="D67" s="181" t="s">
        <v>115</v>
      </c>
      <c r="E67" s="182"/>
      <c r="F67" s="182"/>
      <c r="G67" s="182"/>
      <c r="H67" s="182"/>
      <c r="I67" s="182"/>
      <c r="J67" s="183">
        <f>J417</f>
        <v>0</v>
      </c>
      <c r="K67" s="125"/>
      <c r="L67" s="18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0"/>
      <c r="C68" s="125"/>
      <c r="D68" s="181" t="s">
        <v>116</v>
      </c>
      <c r="E68" s="182"/>
      <c r="F68" s="182"/>
      <c r="G68" s="182"/>
      <c r="H68" s="182"/>
      <c r="I68" s="182"/>
      <c r="J68" s="183">
        <f>J448</f>
        <v>0</v>
      </c>
      <c r="K68" s="125"/>
      <c r="L68" s="18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74"/>
      <c r="C69" s="175"/>
      <c r="D69" s="176" t="s">
        <v>117</v>
      </c>
      <c r="E69" s="177"/>
      <c r="F69" s="177"/>
      <c r="G69" s="177"/>
      <c r="H69" s="177"/>
      <c r="I69" s="177"/>
      <c r="J69" s="178">
        <f>J452</f>
        <v>0</v>
      </c>
      <c r="K69" s="175"/>
      <c r="L69" s="17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80"/>
      <c r="C70" s="125"/>
      <c r="D70" s="181" t="s">
        <v>450</v>
      </c>
      <c r="E70" s="182"/>
      <c r="F70" s="182"/>
      <c r="G70" s="182"/>
      <c r="H70" s="182"/>
      <c r="I70" s="182"/>
      <c r="J70" s="183">
        <f>J453</f>
        <v>0</v>
      </c>
      <c r="K70" s="125"/>
      <c r="L70" s="184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6" s="2" customFormat="1" ht="6.96" customHeight="1">
      <c r="A76" s="38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4.96" customHeight="1">
      <c r="A77" s="38"/>
      <c r="B77" s="39"/>
      <c r="C77" s="23" t="s">
        <v>119</v>
      </c>
      <c r="D77" s="40"/>
      <c r="E77" s="40"/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16</v>
      </c>
      <c r="D79" s="40"/>
      <c r="E79" s="40"/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26.25" customHeight="1">
      <c r="A80" s="38"/>
      <c r="B80" s="39"/>
      <c r="C80" s="40"/>
      <c r="D80" s="40"/>
      <c r="E80" s="169" t="str">
        <f>E7</f>
        <v>Rekonstrukce č.p. 2983 U Synagogy - venkovní úpravy a IS SO02-SO04 rev1</v>
      </c>
      <c r="F80" s="32"/>
      <c r="G80" s="32"/>
      <c r="H80" s="32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101</v>
      </c>
      <c r="D81" s="40"/>
      <c r="E81" s="40"/>
      <c r="F81" s="40"/>
      <c r="G81" s="40"/>
      <c r="H81" s="40"/>
      <c r="I81" s="40"/>
      <c r="J81" s="40"/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6.5" customHeight="1">
      <c r="A82" s="38"/>
      <c r="B82" s="39"/>
      <c r="C82" s="40"/>
      <c r="D82" s="40"/>
      <c r="E82" s="69" t="str">
        <f>E9</f>
        <v>03 - SO 04 Komunikace a chodníky</v>
      </c>
      <c r="F82" s="40"/>
      <c r="G82" s="40"/>
      <c r="H82" s="40"/>
      <c r="I82" s="40"/>
      <c r="J82" s="40"/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21</v>
      </c>
      <c r="D84" s="40"/>
      <c r="E84" s="40"/>
      <c r="F84" s="27" t="str">
        <f>F12</f>
        <v xml:space="preserve"> </v>
      </c>
      <c r="G84" s="40"/>
      <c r="H84" s="40"/>
      <c r="I84" s="32" t="s">
        <v>23</v>
      </c>
      <c r="J84" s="72" t="str">
        <f>IF(J12="","",J12)</f>
        <v>18. 10. 2021</v>
      </c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25</v>
      </c>
      <c r="D86" s="40"/>
      <c r="E86" s="40"/>
      <c r="F86" s="27" t="str">
        <f>E15</f>
        <v>Město České Lípa</v>
      </c>
      <c r="G86" s="40"/>
      <c r="H86" s="40"/>
      <c r="I86" s="32" t="s">
        <v>31</v>
      </c>
      <c r="J86" s="36" t="str">
        <f>E21</f>
        <v>VPH s.r.o.</v>
      </c>
      <c r="K86" s="40"/>
      <c r="L86" s="14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29</v>
      </c>
      <c r="D87" s="40"/>
      <c r="E87" s="40"/>
      <c r="F87" s="27" t="str">
        <f>IF(E18="","",E18)</f>
        <v>Vyplň údaj</v>
      </c>
      <c r="G87" s="40"/>
      <c r="H87" s="40"/>
      <c r="I87" s="32" t="s">
        <v>34</v>
      </c>
      <c r="J87" s="36" t="str">
        <f>E24</f>
        <v>ing.Žílová Helena</v>
      </c>
      <c r="K87" s="40"/>
      <c r="L87" s="14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0.32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4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11" customFormat="1" ht="29.28" customHeight="1">
      <c r="A89" s="185"/>
      <c r="B89" s="186"/>
      <c r="C89" s="187" t="s">
        <v>120</v>
      </c>
      <c r="D89" s="188" t="s">
        <v>57</v>
      </c>
      <c r="E89" s="188" t="s">
        <v>53</v>
      </c>
      <c r="F89" s="188" t="s">
        <v>54</v>
      </c>
      <c r="G89" s="188" t="s">
        <v>121</v>
      </c>
      <c r="H89" s="188" t="s">
        <v>122</v>
      </c>
      <c r="I89" s="188" t="s">
        <v>123</v>
      </c>
      <c r="J89" s="188" t="s">
        <v>106</v>
      </c>
      <c r="K89" s="189" t="s">
        <v>124</v>
      </c>
      <c r="L89" s="190"/>
      <c r="M89" s="92" t="s">
        <v>19</v>
      </c>
      <c r="N89" s="93" t="s">
        <v>42</v>
      </c>
      <c r="O89" s="93" t="s">
        <v>125</v>
      </c>
      <c r="P89" s="93" t="s">
        <v>126</v>
      </c>
      <c r="Q89" s="93" t="s">
        <v>127</v>
      </c>
      <c r="R89" s="93" t="s">
        <v>128</v>
      </c>
      <c r="S89" s="93" t="s">
        <v>129</v>
      </c>
      <c r="T89" s="94" t="s">
        <v>130</v>
      </c>
      <c r="U89" s="185"/>
      <c r="V89" s="185"/>
      <c r="W89" s="185"/>
      <c r="X89" s="185"/>
      <c r="Y89" s="185"/>
      <c r="Z89" s="185"/>
      <c r="AA89" s="185"/>
      <c r="AB89" s="185"/>
      <c r="AC89" s="185"/>
      <c r="AD89" s="185"/>
      <c r="AE89" s="185"/>
    </row>
    <row r="90" s="2" customFormat="1" ht="22.8" customHeight="1">
      <c r="A90" s="38"/>
      <c r="B90" s="39"/>
      <c r="C90" s="99" t="s">
        <v>131</v>
      </c>
      <c r="D90" s="40"/>
      <c r="E90" s="40"/>
      <c r="F90" s="40"/>
      <c r="G90" s="40"/>
      <c r="H90" s="40"/>
      <c r="I90" s="40"/>
      <c r="J90" s="191">
        <f>BK90</f>
        <v>0</v>
      </c>
      <c r="K90" s="40"/>
      <c r="L90" s="44"/>
      <c r="M90" s="95"/>
      <c r="N90" s="192"/>
      <c r="O90" s="96"/>
      <c r="P90" s="193">
        <f>P91+P452</f>
        <v>0</v>
      </c>
      <c r="Q90" s="96"/>
      <c r="R90" s="193">
        <f>R91+R452</f>
        <v>527.90008018000003</v>
      </c>
      <c r="S90" s="96"/>
      <c r="T90" s="194">
        <f>T91+T452</f>
        <v>452.73170000000005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71</v>
      </c>
      <c r="AU90" s="17" t="s">
        <v>107</v>
      </c>
      <c r="BK90" s="195">
        <f>BK91+BK452</f>
        <v>0</v>
      </c>
    </row>
    <row r="91" s="12" customFormat="1" ht="25.92" customHeight="1">
      <c r="A91" s="12"/>
      <c r="B91" s="196"/>
      <c r="C91" s="197"/>
      <c r="D91" s="198" t="s">
        <v>71</v>
      </c>
      <c r="E91" s="199" t="s">
        <v>132</v>
      </c>
      <c r="F91" s="199" t="s">
        <v>133</v>
      </c>
      <c r="G91" s="197"/>
      <c r="H91" s="197"/>
      <c r="I91" s="200"/>
      <c r="J91" s="201">
        <f>BK91</f>
        <v>0</v>
      </c>
      <c r="K91" s="197"/>
      <c r="L91" s="202"/>
      <c r="M91" s="203"/>
      <c r="N91" s="204"/>
      <c r="O91" s="204"/>
      <c r="P91" s="205">
        <f>P92+P221+P230+P242+P312+P332+P417+P448</f>
        <v>0</v>
      </c>
      <c r="Q91" s="204"/>
      <c r="R91" s="205">
        <f>R92+R221+R230+R242+R312+R332+R417+R448</f>
        <v>527.74948977999998</v>
      </c>
      <c r="S91" s="204"/>
      <c r="T91" s="206">
        <f>T92+T221+T230+T242+T312+T332+T417+T448</f>
        <v>452.73170000000005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7" t="s">
        <v>80</v>
      </c>
      <c r="AT91" s="208" t="s">
        <v>71</v>
      </c>
      <c r="AU91" s="208" t="s">
        <v>72</v>
      </c>
      <c r="AY91" s="207" t="s">
        <v>134</v>
      </c>
      <c r="BK91" s="209">
        <f>BK92+BK221+BK230+BK242+BK312+BK332+BK417+BK448</f>
        <v>0</v>
      </c>
    </row>
    <row r="92" s="12" customFormat="1" ht="22.8" customHeight="1">
      <c r="A92" s="12"/>
      <c r="B92" s="196"/>
      <c r="C92" s="197"/>
      <c r="D92" s="198" t="s">
        <v>71</v>
      </c>
      <c r="E92" s="210" t="s">
        <v>80</v>
      </c>
      <c r="F92" s="210" t="s">
        <v>135</v>
      </c>
      <c r="G92" s="197"/>
      <c r="H92" s="197"/>
      <c r="I92" s="200"/>
      <c r="J92" s="211">
        <f>BK92</f>
        <v>0</v>
      </c>
      <c r="K92" s="197"/>
      <c r="L92" s="202"/>
      <c r="M92" s="203"/>
      <c r="N92" s="204"/>
      <c r="O92" s="204"/>
      <c r="P92" s="205">
        <f>SUM(P93:P220)</f>
        <v>0</v>
      </c>
      <c r="Q92" s="204"/>
      <c r="R92" s="205">
        <f>SUM(R93:R220)</f>
        <v>23.606200000000005</v>
      </c>
      <c r="S92" s="204"/>
      <c r="T92" s="206">
        <f>SUM(T93:T220)</f>
        <v>418.60410000000002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7" t="s">
        <v>80</v>
      </c>
      <c r="AT92" s="208" t="s">
        <v>71</v>
      </c>
      <c r="AU92" s="208" t="s">
        <v>80</v>
      </c>
      <c r="AY92" s="207" t="s">
        <v>134</v>
      </c>
      <c r="BK92" s="209">
        <f>SUM(BK93:BK220)</f>
        <v>0</v>
      </c>
    </row>
    <row r="93" s="2" customFormat="1" ht="37.8" customHeight="1">
      <c r="A93" s="38"/>
      <c r="B93" s="39"/>
      <c r="C93" s="212" t="s">
        <v>80</v>
      </c>
      <c r="D93" s="212" t="s">
        <v>136</v>
      </c>
      <c r="E93" s="213" t="s">
        <v>767</v>
      </c>
      <c r="F93" s="214" t="s">
        <v>768</v>
      </c>
      <c r="G93" s="215" t="s">
        <v>139</v>
      </c>
      <c r="H93" s="216">
        <v>75</v>
      </c>
      <c r="I93" s="217"/>
      <c r="J93" s="218">
        <f>ROUND(I93*H93,2)</f>
        <v>0</v>
      </c>
      <c r="K93" s="214" t="s">
        <v>150</v>
      </c>
      <c r="L93" s="44"/>
      <c r="M93" s="219" t="s">
        <v>19</v>
      </c>
      <c r="N93" s="220" t="s">
        <v>43</v>
      </c>
      <c r="O93" s="84"/>
      <c r="P93" s="221">
        <f>O93*H93</f>
        <v>0</v>
      </c>
      <c r="Q93" s="221">
        <v>0</v>
      </c>
      <c r="R93" s="221">
        <f>Q93*H93</f>
        <v>0</v>
      </c>
      <c r="S93" s="221">
        <v>0</v>
      </c>
      <c r="T93" s="222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23" t="s">
        <v>141</v>
      </c>
      <c r="AT93" s="223" t="s">
        <v>136</v>
      </c>
      <c r="AU93" s="223" t="s">
        <v>82</v>
      </c>
      <c r="AY93" s="17" t="s">
        <v>134</v>
      </c>
      <c r="BE93" s="224">
        <f>IF(N93="základní",J93,0)</f>
        <v>0</v>
      </c>
      <c r="BF93" s="224">
        <f>IF(N93="snížená",J93,0)</f>
        <v>0</v>
      </c>
      <c r="BG93" s="224">
        <f>IF(N93="zákl. přenesená",J93,0)</f>
        <v>0</v>
      </c>
      <c r="BH93" s="224">
        <f>IF(N93="sníž. přenesená",J93,0)</f>
        <v>0</v>
      </c>
      <c r="BI93" s="224">
        <f>IF(N93="nulová",J93,0)</f>
        <v>0</v>
      </c>
      <c r="BJ93" s="17" t="s">
        <v>80</v>
      </c>
      <c r="BK93" s="224">
        <f>ROUND(I93*H93,2)</f>
        <v>0</v>
      </c>
      <c r="BL93" s="17" t="s">
        <v>141</v>
      </c>
      <c r="BM93" s="223" t="s">
        <v>769</v>
      </c>
    </row>
    <row r="94" s="2" customFormat="1">
      <c r="A94" s="38"/>
      <c r="B94" s="39"/>
      <c r="C94" s="40"/>
      <c r="D94" s="225" t="s">
        <v>143</v>
      </c>
      <c r="E94" s="40"/>
      <c r="F94" s="226" t="s">
        <v>770</v>
      </c>
      <c r="G94" s="40"/>
      <c r="H94" s="40"/>
      <c r="I94" s="227"/>
      <c r="J94" s="40"/>
      <c r="K94" s="40"/>
      <c r="L94" s="44"/>
      <c r="M94" s="228"/>
      <c r="N94" s="229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143</v>
      </c>
      <c r="AU94" s="17" t="s">
        <v>82</v>
      </c>
    </row>
    <row r="95" s="2" customFormat="1">
      <c r="A95" s="38"/>
      <c r="B95" s="39"/>
      <c r="C95" s="40"/>
      <c r="D95" s="230" t="s">
        <v>145</v>
      </c>
      <c r="E95" s="40"/>
      <c r="F95" s="231" t="s">
        <v>771</v>
      </c>
      <c r="G95" s="40"/>
      <c r="H95" s="40"/>
      <c r="I95" s="227"/>
      <c r="J95" s="40"/>
      <c r="K95" s="40"/>
      <c r="L95" s="44"/>
      <c r="M95" s="228"/>
      <c r="N95" s="229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145</v>
      </c>
      <c r="AU95" s="17" t="s">
        <v>82</v>
      </c>
    </row>
    <row r="96" s="2" customFormat="1" ht="24.15" customHeight="1">
      <c r="A96" s="38"/>
      <c r="B96" s="39"/>
      <c r="C96" s="212" t="s">
        <v>82</v>
      </c>
      <c r="D96" s="212" t="s">
        <v>136</v>
      </c>
      <c r="E96" s="213" t="s">
        <v>772</v>
      </c>
      <c r="F96" s="214" t="s">
        <v>773</v>
      </c>
      <c r="G96" s="215" t="s">
        <v>213</v>
      </c>
      <c r="H96" s="216">
        <v>2</v>
      </c>
      <c r="I96" s="217"/>
      <c r="J96" s="218">
        <f>ROUND(I96*H96,2)</f>
        <v>0</v>
      </c>
      <c r="K96" s="214" t="s">
        <v>150</v>
      </c>
      <c r="L96" s="44"/>
      <c r="M96" s="219" t="s">
        <v>19</v>
      </c>
      <c r="N96" s="220" t="s">
        <v>43</v>
      </c>
      <c r="O96" s="84"/>
      <c r="P96" s="221">
        <f>O96*H96</f>
        <v>0</v>
      </c>
      <c r="Q96" s="221">
        <v>0</v>
      </c>
      <c r="R96" s="221">
        <f>Q96*H96</f>
        <v>0</v>
      </c>
      <c r="S96" s="221">
        <v>0</v>
      </c>
      <c r="T96" s="222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23" t="s">
        <v>141</v>
      </c>
      <c r="AT96" s="223" t="s">
        <v>136</v>
      </c>
      <c r="AU96" s="223" t="s">
        <v>82</v>
      </c>
      <c r="AY96" s="17" t="s">
        <v>134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7" t="s">
        <v>80</v>
      </c>
      <c r="BK96" s="224">
        <f>ROUND(I96*H96,2)</f>
        <v>0</v>
      </c>
      <c r="BL96" s="17" t="s">
        <v>141</v>
      </c>
      <c r="BM96" s="223" t="s">
        <v>774</v>
      </c>
    </row>
    <row r="97" s="2" customFormat="1">
      <c r="A97" s="38"/>
      <c r="B97" s="39"/>
      <c r="C97" s="40"/>
      <c r="D97" s="225" t="s">
        <v>143</v>
      </c>
      <c r="E97" s="40"/>
      <c r="F97" s="226" t="s">
        <v>775</v>
      </c>
      <c r="G97" s="40"/>
      <c r="H97" s="40"/>
      <c r="I97" s="227"/>
      <c r="J97" s="40"/>
      <c r="K97" s="40"/>
      <c r="L97" s="44"/>
      <c r="M97" s="228"/>
      <c r="N97" s="229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143</v>
      </c>
      <c r="AU97" s="17" t="s">
        <v>82</v>
      </c>
    </row>
    <row r="98" s="2" customFormat="1">
      <c r="A98" s="38"/>
      <c r="B98" s="39"/>
      <c r="C98" s="40"/>
      <c r="D98" s="230" t="s">
        <v>145</v>
      </c>
      <c r="E98" s="40"/>
      <c r="F98" s="231" t="s">
        <v>776</v>
      </c>
      <c r="G98" s="40"/>
      <c r="H98" s="40"/>
      <c r="I98" s="227"/>
      <c r="J98" s="40"/>
      <c r="K98" s="40"/>
      <c r="L98" s="44"/>
      <c r="M98" s="228"/>
      <c r="N98" s="229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145</v>
      </c>
      <c r="AU98" s="17" t="s">
        <v>82</v>
      </c>
    </row>
    <row r="99" s="2" customFormat="1" ht="16.5" customHeight="1">
      <c r="A99" s="38"/>
      <c r="B99" s="39"/>
      <c r="C99" s="212" t="s">
        <v>157</v>
      </c>
      <c r="D99" s="212" t="s">
        <v>136</v>
      </c>
      <c r="E99" s="213" t="s">
        <v>777</v>
      </c>
      <c r="F99" s="214" t="s">
        <v>778</v>
      </c>
      <c r="G99" s="215" t="s">
        <v>213</v>
      </c>
      <c r="H99" s="216">
        <v>2</v>
      </c>
      <c r="I99" s="217"/>
      <c r="J99" s="218">
        <f>ROUND(I99*H99,2)</f>
        <v>0</v>
      </c>
      <c r="K99" s="214" t="s">
        <v>150</v>
      </c>
      <c r="L99" s="44"/>
      <c r="M99" s="219" t="s">
        <v>19</v>
      </c>
      <c r="N99" s="220" t="s">
        <v>43</v>
      </c>
      <c r="O99" s="84"/>
      <c r="P99" s="221">
        <f>O99*H99</f>
        <v>0</v>
      </c>
      <c r="Q99" s="221">
        <v>0</v>
      </c>
      <c r="R99" s="221">
        <f>Q99*H99</f>
        <v>0</v>
      </c>
      <c r="S99" s="221">
        <v>0</v>
      </c>
      <c r="T99" s="222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23" t="s">
        <v>141</v>
      </c>
      <c r="AT99" s="223" t="s">
        <v>136</v>
      </c>
      <c r="AU99" s="223" t="s">
        <v>82</v>
      </c>
      <c r="AY99" s="17" t="s">
        <v>134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17" t="s">
        <v>80</v>
      </c>
      <c r="BK99" s="224">
        <f>ROUND(I99*H99,2)</f>
        <v>0</v>
      </c>
      <c r="BL99" s="17" t="s">
        <v>141</v>
      </c>
      <c r="BM99" s="223" t="s">
        <v>779</v>
      </c>
    </row>
    <row r="100" s="2" customFormat="1">
      <c r="A100" s="38"/>
      <c r="B100" s="39"/>
      <c r="C100" s="40"/>
      <c r="D100" s="225" t="s">
        <v>143</v>
      </c>
      <c r="E100" s="40"/>
      <c r="F100" s="226" t="s">
        <v>780</v>
      </c>
      <c r="G100" s="40"/>
      <c r="H100" s="40"/>
      <c r="I100" s="227"/>
      <c r="J100" s="40"/>
      <c r="K100" s="40"/>
      <c r="L100" s="44"/>
      <c r="M100" s="228"/>
      <c r="N100" s="229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143</v>
      </c>
      <c r="AU100" s="17" t="s">
        <v>82</v>
      </c>
    </row>
    <row r="101" s="2" customFormat="1">
      <c r="A101" s="38"/>
      <c r="B101" s="39"/>
      <c r="C101" s="40"/>
      <c r="D101" s="230" t="s">
        <v>145</v>
      </c>
      <c r="E101" s="40"/>
      <c r="F101" s="231" t="s">
        <v>781</v>
      </c>
      <c r="G101" s="40"/>
      <c r="H101" s="40"/>
      <c r="I101" s="227"/>
      <c r="J101" s="40"/>
      <c r="K101" s="40"/>
      <c r="L101" s="44"/>
      <c r="M101" s="228"/>
      <c r="N101" s="229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145</v>
      </c>
      <c r="AU101" s="17" t="s">
        <v>82</v>
      </c>
    </row>
    <row r="102" s="2" customFormat="1" ht="24.15" customHeight="1">
      <c r="A102" s="38"/>
      <c r="B102" s="39"/>
      <c r="C102" s="212" t="s">
        <v>141</v>
      </c>
      <c r="D102" s="212" t="s">
        <v>136</v>
      </c>
      <c r="E102" s="213" t="s">
        <v>782</v>
      </c>
      <c r="F102" s="214" t="s">
        <v>783</v>
      </c>
      <c r="G102" s="215" t="s">
        <v>139</v>
      </c>
      <c r="H102" s="216">
        <v>518.20000000000005</v>
      </c>
      <c r="I102" s="217"/>
      <c r="J102" s="218">
        <f>ROUND(I102*H102,2)</f>
        <v>0</v>
      </c>
      <c r="K102" s="214" t="s">
        <v>150</v>
      </c>
      <c r="L102" s="44"/>
      <c r="M102" s="219" t="s">
        <v>19</v>
      </c>
      <c r="N102" s="220" t="s">
        <v>43</v>
      </c>
      <c r="O102" s="84"/>
      <c r="P102" s="221">
        <f>O102*H102</f>
        <v>0</v>
      </c>
      <c r="Q102" s="221">
        <v>0</v>
      </c>
      <c r="R102" s="221">
        <f>Q102*H102</f>
        <v>0</v>
      </c>
      <c r="S102" s="221">
        <v>0.26000000000000001</v>
      </c>
      <c r="T102" s="222">
        <f>S102*H102</f>
        <v>134.73200000000003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23" t="s">
        <v>141</v>
      </c>
      <c r="AT102" s="223" t="s">
        <v>136</v>
      </c>
      <c r="AU102" s="223" t="s">
        <v>82</v>
      </c>
      <c r="AY102" s="17" t="s">
        <v>134</v>
      </c>
      <c r="BE102" s="224">
        <f>IF(N102="základní",J102,0)</f>
        <v>0</v>
      </c>
      <c r="BF102" s="224">
        <f>IF(N102="snížená",J102,0)</f>
        <v>0</v>
      </c>
      <c r="BG102" s="224">
        <f>IF(N102="zákl. přenesená",J102,0)</f>
        <v>0</v>
      </c>
      <c r="BH102" s="224">
        <f>IF(N102="sníž. přenesená",J102,0)</f>
        <v>0</v>
      </c>
      <c r="BI102" s="224">
        <f>IF(N102="nulová",J102,0)</f>
        <v>0</v>
      </c>
      <c r="BJ102" s="17" t="s">
        <v>80</v>
      </c>
      <c r="BK102" s="224">
        <f>ROUND(I102*H102,2)</f>
        <v>0</v>
      </c>
      <c r="BL102" s="17" t="s">
        <v>141</v>
      </c>
      <c r="BM102" s="223" t="s">
        <v>784</v>
      </c>
    </row>
    <row r="103" s="2" customFormat="1">
      <c r="A103" s="38"/>
      <c r="B103" s="39"/>
      <c r="C103" s="40"/>
      <c r="D103" s="225" t="s">
        <v>143</v>
      </c>
      <c r="E103" s="40"/>
      <c r="F103" s="226" t="s">
        <v>785</v>
      </c>
      <c r="G103" s="40"/>
      <c r="H103" s="40"/>
      <c r="I103" s="227"/>
      <c r="J103" s="40"/>
      <c r="K103" s="40"/>
      <c r="L103" s="44"/>
      <c r="M103" s="228"/>
      <c r="N103" s="229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143</v>
      </c>
      <c r="AU103" s="17" t="s">
        <v>82</v>
      </c>
    </row>
    <row r="104" s="2" customFormat="1">
      <c r="A104" s="38"/>
      <c r="B104" s="39"/>
      <c r="C104" s="40"/>
      <c r="D104" s="230" t="s">
        <v>145</v>
      </c>
      <c r="E104" s="40"/>
      <c r="F104" s="231" t="s">
        <v>786</v>
      </c>
      <c r="G104" s="40"/>
      <c r="H104" s="40"/>
      <c r="I104" s="227"/>
      <c r="J104" s="40"/>
      <c r="K104" s="40"/>
      <c r="L104" s="44"/>
      <c r="M104" s="228"/>
      <c r="N104" s="229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145</v>
      </c>
      <c r="AU104" s="17" t="s">
        <v>82</v>
      </c>
    </row>
    <row r="105" s="13" customFormat="1">
      <c r="A105" s="13"/>
      <c r="B105" s="232"/>
      <c r="C105" s="233"/>
      <c r="D105" s="225" t="s">
        <v>154</v>
      </c>
      <c r="E105" s="234" t="s">
        <v>753</v>
      </c>
      <c r="F105" s="235" t="s">
        <v>755</v>
      </c>
      <c r="G105" s="233"/>
      <c r="H105" s="236">
        <v>47.5</v>
      </c>
      <c r="I105" s="237"/>
      <c r="J105" s="233"/>
      <c r="K105" s="233"/>
      <c r="L105" s="238"/>
      <c r="M105" s="239"/>
      <c r="N105" s="240"/>
      <c r="O105" s="240"/>
      <c r="P105" s="240"/>
      <c r="Q105" s="240"/>
      <c r="R105" s="240"/>
      <c r="S105" s="240"/>
      <c r="T105" s="241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2" t="s">
        <v>154</v>
      </c>
      <c r="AU105" s="242" t="s">
        <v>82</v>
      </c>
      <c r="AV105" s="13" t="s">
        <v>82</v>
      </c>
      <c r="AW105" s="13" t="s">
        <v>33</v>
      </c>
      <c r="AX105" s="13" t="s">
        <v>72</v>
      </c>
      <c r="AY105" s="242" t="s">
        <v>134</v>
      </c>
    </row>
    <row r="106" s="13" customFormat="1">
      <c r="A106" s="13"/>
      <c r="B106" s="232"/>
      <c r="C106" s="233"/>
      <c r="D106" s="225" t="s">
        <v>154</v>
      </c>
      <c r="E106" s="234" t="s">
        <v>735</v>
      </c>
      <c r="F106" s="235" t="s">
        <v>737</v>
      </c>
      <c r="G106" s="233"/>
      <c r="H106" s="236">
        <v>470.69999999999999</v>
      </c>
      <c r="I106" s="237"/>
      <c r="J106" s="233"/>
      <c r="K106" s="233"/>
      <c r="L106" s="238"/>
      <c r="M106" s="239"/>
      <c r="N106" s="240"/>
      <c r="O106" s="240"/>
      <c r="P106" s="240"/>
      <c r="Q106" s="240"/>
      <c r="R106" s="240"/>
      <c r="S106" s="240"/>
      <c r="T106" s="241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2" t="s">
        <v>154</v>
      </c>
      <c r="AU106" s="242" t="s">
        <v>82</v>
      </c>
      <c r="AV106" s="13" t="s">
        <v>82</v>
      </c>
      <c r="AW106" s="13" t="s">
        <v>33</v>
      </c>
      <c r="AX106" s="13" t="s">
        <v>72</v>
      </c>
      <c r="AY106" s="242" t="s">
        <v>134</v>
      </c>
    </row>
    <row r="107" s="14" customFormat="1">
      <c r="A107" s="14"/>
      <c r="B107" s="243"/>
      <c r="C107" s="244"/>
      <c r="D107" s="225" t="s">
        <v>154</v>
      </c>
      <c r="E107" s="245" t="s">
        <v>19</v>
      </c>
      <c r="F107" s="246" t="s">
        <v>156</v>
      </c>
      <c r="G107" s="244"/>
      <c r="H107" s="247">
        <v>518.20000000000005</v>
      </c>
      <c r="I107" s="248"/>
      <c r="J107" s="244"/>
      <c r="K107" s="244"/>
      <c r="L107" s="249"/>
      <c r="M107" s="250"/>
      <c r="N107" s="251"/>
      <c r="O107" s="251"/>
      <c r="P107" s="251"/>
      <c r="Q107" s="251"/>
      <c r="R107" s="251"/>
      <c r="S107" s="251"/>
      <c r="T107" s="252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3" t="s">
        <v>154</v>
      </c>
      <c r="AU107" s="253" t="s">
        <v>82</v>
      </c>
      <c r="AV107" s="14" t="s">
        <v>141</v>
      </c>
      <c r="AW107" s="14" t="s">
        <v>33</v>
      </c>
      <c r="AX107" s="14" t="s">
        <v>80</v>
      </c>
      <c r="AY107" s="253" t="s">
        <v>134</v>
      </c>
    </row>
    <row r="108" s="2" customFormat="1" ht="24.15" customHeight="1">
      <c r="A108" s="38"/>
      <c r="B108" s="39"/>
      <c r="C108" s="212" t="s">
        <v>171</v>
      </c>
      <c r="D108" s="212" t="s">
        <v>136</v>
      </c>
      <c r="E108" s="213" t="s">
        <v>787</v>
      </c>
      <c r="F108" s="214" t="s">
        <v>788</v>
      </c>
      <c r="G108" s="215" t="s">
        <v>139</v>
      </c>
      <c r="H108" s="216">
        <v>470.69999999999999</v>
      </c>
      <c r="I108" s="217"/>
      <c r="J108" s="218">
        <f>ROUND(I108*H108,2)</f>
        <v>0</v>
      </c>
      <c r="K108" s="214" t="s">
        <v>150</v>
      </c>
      <c r="L108" s="44"/>
      <c r="M108" s="219" t="s">
        <v>19</v>
      </c>
      <c r="N108" s="220" t="s">
        <v>43</v>
      </c>
      <c r="O108" s="84"/>
      <c r="P108" s="221">
        <f>O108*H108</f>
        <v>0</v>
      </c>
      <c r="Q108" s="221">
        <v>0</v>
      </c>
      <c r="R108" s="221">
        <f>Q108*H108</f>
        <v>0</v>
      </c>
      <c r="S108" s="221">
        <v>0.17999999999999999</v>
      </c>
      <c r="T108" s="222">
        <f>S108*H108</f>
        <v>84.725999999999999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23" t="s">
        <v>141</v>
      </c>
      <c r="AT108" s="223" t="s">
        <v>136</v>
      </c>
      <c r="AU108" s="223" t="s">
        <v>82</v>
      </c>
      <c r="AY108" s="17" t="s">
        <v>134</v>
      </c>
      <c r="BE108" s="224">
        <f>IF(N108="základní",J108,0)</f>
        <v>0</v>
      </c>
      <c r="BF108" s="224">
        <f>IF(N108="snížená",J108,0)</f>
        <v>0</v>
      </c>
      <c r="BG108" s="224">
        <f>IF(N108="zákl. přenesená",J108,0)</f>
        <v>0</v>
      </c>
      <c r="BH108" s="224">
        <f>IF(N108="sníž. přenesená",J108,0)</f>
        <v>0</v>
      </c>
      <c r="BI108" s="224">
        <f>IF(N108="nulová",J108,0)</f>
        <v>0</v>
      </c>
      <c r="BJ108" s="17" t="s">
        <v>80</v>
      </c>
      <c r="BK108" s="224">
        <f>ROUND(I108*H108,2)</f>
        <v>0</v>
      </c>
      <c r="BL108" s="17" t="s">
        <v>141</v>
      </c>
      <c r="BM108" s="223" t="s">
        <v>789</v>
      </c>
    </row>
    <row r="109" s="2" customFormat="1">
      <c r="A109" s="38"/>
      <c r="B109" s="39"/>
      <c r="C109" s="40"/>
      <c r="D109" s="225" t="s">
        <v>143</v>
      </c>
      <c r="E109" s="40"/>
      <c r="F109" s="226" t="s">
        <v>790</v>
      </c>
      <c r="G109" s="40"/>
      <c r="H109" s="40"/>
      <c r="I109" s="227"/>
      <c r="J109" s="40"/>
      <c r="K109" s="40"/>
      <c r="L109" s="44"/>
      <c r="M109" s="228"/>
      <c r="N109" s="229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143</v>
      </c>
      <c r="AU109" s="17" t="s">
        <v>82</v>
      </c>
    </row>
    <row r="110" s="2" customFormat="1">
      <c r="A110" s="38"/>
      <c r="B110" s="39"/>
      <c r="C110" s="40"/>
      <c r="D110" s="230" t="s">
        <v>145</v>
      </c>
      <c r="E110" s="40"/>
      <c r="F110" s="231" t="s">
        <v>791</v>
      </c>
      <c r="G110" s="40"/>
      <c r="H110" s="40"/>
      <c r="I110" s="227"/>
      <c r="J110" s="40"/>
      <c r="K110" s="40"/>
      <c r="L110" s="44"/>
      <c r="M110" s="228"/>
      <c r="N110" s="229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145</v>
      </c>
      <c r="AU110" s="17" t="s">
        <v>82</v>
      </c>
    </row>
    <row r="111" s="13" customFormat="1">
      <c r="A111" s="13"/>
      <c r="B111" s="232"/>
      <c r="C111" s="233"/>
      <c r="D111" s="225" t="s">
        <v>154</v>
      </c>
      <c r="E111" s="234" t="s">
        <v>19</v>
      </c>
      <c r="F111" s="235" t="s">
        <v>735</v>
      </c>
      <c r="G111" s="233"/>
      <c r="H111" s="236">
        <v>470.69999999999999</v>
      </c>
      <c r="I111" s="237"/>
      <c r="J111" s="233"/>
      <c r="K111" s="233"/>
      <c r="L111" s="238"/>
      <c r="M111" s="239"/>
      <c r="N111" s="240"/>
      <c r="O111" s="240"/>
      <c r="P111" s="240"/>
      <c r="Q111" s="240"/>
      <c r="R111" s="240"/>
      <c r="S111" s="240"/>
      <c r="T111" s="241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2" t="s">
        <v>154</v>
      </c>
      <c r="AU111" s="242" t="s">
        <v>82</v>
      </c>
      <c r="AV111" s="13" t="s">
        <v>82</v>
      </c>
      <c r="AW111" s="13" t="s">
        <v>33</v>
      </c>
      <c r="AX111" s="13" t="s">
        <v>80</v>
      </c>
      <c r="AY111" s="242" t="s">
        <v>134</v>
      </c>
    </row>
    <row r="112" s="2" customFormat="1" ht="24.15" customHeight="1">
      <c r="A112" s="38"/>
      <c r="B112" s="39"/>
      <c r="C112" s="212" t="s">
        <v>177</v>
      </c>
      <c r="D112" s="212" t="s">
        <v>136</v>
      </c>
      <c r="E112" s="213" t="s">
        <v>792</v>
      </c>
      <c r="F112" s="214" t="s">
        <v>793</v>
      </c>
      <c r="G112" s="215" t="s">
        <v>139</v>
      </c>
      <c r="H112" s="216">
        <v>470.69999999999999</v>
      </c>
      <c r="I112" s="217"/>
      <c r="J112" s="218">
        <f>ROUND(I112*H112,2)</f>
        <v>0</v>
      </c>
      <c r="K112" s="214" t="s">
        <v>150</v>
      </c>
      <c r="L112" s="44"/>
      <c r="M112" s="219" t="s">
        <v>19</v>
      </c>
      <c r="N112" s="220" t="s">
        <v>43</v>
      </c>
      <c r="O112" s="84"/>
      <c r="P112" s="221">
        <f>O112*H112</f>
        <v>0</v>
      </c>
      <c r="Q112" s="221">
        <v>0</v>
      </c>
      <c r="R112" s="221">
        <f>Q112*H112</f>
        <v>0</v>
      </c>
      <c r="S112" s="221">
        <v>0.28999999999999998</v>
      </c>
      <c r="T112" s="222">
        <f>S112*H112</f>
        <v>136.50299999999999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23" t="s">
        <v>141</v>
      </c>
      <c r="AT112" s="223" t="s">
        <v>136</v>
      </c>
      <c r="AU112" s="223" t="s">
        <v>82</v>
      </c>
      <c r="AY112" s="17" t="s">
        <v>134</v>
      </c>
      <c r="BE112" s="224">
        <f>IF(N112="základní",J112,0)</f>
        <v>0</v>
      </c>
      <c r="BF112" s="224">
        <f>IF(N112="snížená",J112,0)</f>
        <v>0</v>
      </c>
      <c r="BG112" s="224">
        <f>IF(N112="zákl. přenesená",J112,0)</f>
        <v>0</v>
      </c>
      <c r="BH112" s="224">
        <f>IF(N112="sníž. přenesená",J112,0)</f>
        <v>0</v>
      </c>
      <c r="BI112" s="224">
        <f>IF(N112="nulová",J112,0)</f>
        <v>0</v>
      </c>
      <c r="BJ112" s="17" t="s">
        <v>80</v>
      </c>
      <c r="BK112" s="224">
        <f>ROUND(I112*H112,2)</f>
        <v>0</v>
      </c>
      <c r="BL112" s="17" t="s">
        <v>141</v>
      </c>
      <c r="BM112" s="223" t="s">
        <v>794</v>
      </c>
    </row>
    <row r="113" s="2" customFormat="1">
      <c r="A113" s="38"/>
      <c r="B113" s="39"/>
      <c r="C113" s="40"/>
      <c r="D113" s="225" t="s">
        <v>143</v>
      </c>
      <c r="E113" s="40"/>
      <c r="F113" s="226" t="s">
        <v>795</v>
      </c>
      <c r="G113" s="40"/>
      <c r="H113" s="40"/>
      <c r="I113" s="227"/>
      <c r="J113" s="40"/>
      <c r="K113" s="40"/>
      <c r="L113" s="44"/>
      <c r="M113" s="228"/>
      <c r="N113" s="229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143</v>
      </c>
      <c r="AU113" s="17" t="s">
        <v>82</v>
      </c>
    </row>
    <row r="114" s="2" customFormat="1">
      <c r="A114" s="38"/>
      <c r="B114" s="39"/>
      <c r="C114" s="40"/>
      <c r="D114" s="230" t="s">
        <v>145</v>
      </c>
      <c r="E114" s="40"/>
      <c r="F114" s="231" t="s">
        <v>796</v>
      </c>
      <c r="G114" s="40"/>
      <c r="H114" s="40"/>
      <c r="I114" s="227"/>
      <c r="J114" s="40"/>
      <c r="K114" s="40"/>
      <c r="L114" s="44"/>
      <c r="M114" s="228"/>
      <c r="N114" s="229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145</v>
      </c>
      <c r="AU114" s="17" t="s">
        <v>82</v>
      </c>
    </row>
    <row r="115" s="13" customFormat="1">
      <c r="A115" s="13"/>
      <c r="B115" s="232"/>
      <c r="C115" s="233"/>
      <c r="D115" s="225" t="s">
        <v>154</v>
      </c>
      <c r="E115" s="234" t="s">
        <v>19</v>
      </c>
      <c r="F115" s="235" t="s">
        <v>735</v>
      </c>
      <c r="G115" s="233"/>
      <c r="H115" s="236">
        <v>470.69999999999999</v>
      </c>
      <c r="I115" s="237"/>
      <c r="J115" s="233"/>
      <c r="K115" s="233"/>
      <c r="L115" s="238"/>
      <c r="M115" s="239"/>
      <c r="N115" s="240"/>
      <c r="O115" s="240"/>
      <c r="P115" s="240"/>
      <c r="Q115" s="240"/>
      <c r="R115" s="240"/>
      <c r="S115" s="240"/>
      <c r="T115" s="241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2" t="s">
        <v>154</v>
      </c>
      <c r="AU115" s="242" t="s">
        <v>82</v>
      </c>
      <c r="AV115" s="13" t="s">
        <v>82</v>
      </c>
      <c r="AW115" s="13" t="s">
        <v>33</v>
      </c>
      <c r="AX115" s="13" t="s">
        <v>80</v>
      </c>
      <c r="AY115" s="242" t="s">
        <v>134</v>
      </c>
    </row>
    <row r="116" s="2" customFormat="1" ht="24.15" customHeight="1">
      <c r="A116" s="38"/>
      <c r="B116" s="39"/>
      <c r="C116" s="212" t="s">
        <v>181</v>
      </c>
      <c r="D116" s="212" t="s">
        <v>136</v>
      </c>
      <c r="E116" s="213" t="s">
        <v>797</v>
      </c>
      <c r="F116" s="214" t="s">
        <v>798</v>
      </c>
      <c r="G116" s="215" t="s">
        <v>139</v>
      </c>
      <c r="H116" s="216">
        <v>45.100000000000001</v>
      </c>
      <c r="I116" s="217"/>
      <c r="J116" s="218">
        <f>ROUND(I116*H116,2)</f>
        <v>0</v>
      </c>
      <c r="K116" s="214" t="s">
        <v>150</v>
      </c>
      <c r="L116" s="44"/>
      <c r="M116" s="219" t="s">
        <v>19</v>
      </c>
      <c r="N116" s="220" t="s">
        <v>43</v>
      </c>
      <c r="O116" s="84"/>
      <c r="P116" s="221">
        <f>O116*H116</f>
        <v>0</v>
      </c>
      <c r="Q116" s="221">
        <v>0</v>
      </c>
      <c r="R116" s="221">
        <f>Q116*H116</f>
        <v>0</v>
      </c>
      <c r="S116" s="221">
        <v>0.29999999999999999</v>
      </c>
      <c r="T116" s="222">
        <f>S116*H116</f>
        <v>13.529999999999999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23" t="s">
        <v>141</v>
      </c>
      <c r="AT116" s="223" t="s">
        <v>136</v>
      </c>
      <c r="AU116" s="223" t="s">
        <v>82</v>
      </c>
      <c r="AY116" s="17" t="s">
        <v>134</v>
      </c>
      <c r="BE116" s="224">
        <f>IF(N116="základní",J116,0)</f>
        <v>0</v>
      </c>
      <c r="BF116" s="224">
        <f>IF(N116="snížená",J116,0)</f>
        <v>0</v>
      </c>
      <c r="BG116" s="224">
        <f>IF(N116="zákl. přenesená",J116,0)</f>
        <v>0</v>
      </c>
      <c r="BH116" s="224">
        <f>IF(N116="sníž. přenesená",J116,0)</f>
        <v>0</v>
      </c>
      <c r="BI116" s="224">
        <f>IF(N116="nulová",J116,0)</f>
        <v>0</v>
      </c>
      <c r="BJ116" s="17" t="s">
        <v>80</v>
      </c>
      <c r="BK116" s="224">
        <f>ROUND(I116*H116,2)</f>
        <v>0</v>
      </c>
      <c r="BL116" s="17" t="s">
        <v>141</v>
      </c>
      <c r="BM116" s="223" t="s">
        <v>799</v>
      </c>
    </row>
    <row r="117" s="2" customFormat="1">
      <c r="A117" s="38"/>
      <c r="B117" s="39"/>
      <c r="C117" s="40"/>
      <c r="D117" s="225" t="s">
        <v>143</v>
      </c>
      <c r="E117" s="40"/>
      <c r="F117" s="226" t="s">
        <v>800</v>
      </c>
      <c r="G117" s="40"/>
      <c r="H117" s="40"/>
      <c r="I117" s="227"/>
      <c r="J117" s="40"/>
      <c r="K117" s="40"/>
      <c r="L117" s="44"/>
      <c r="M117" s="228"/>
      <c r="N117" s="229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143</v>
      </c>
      <c r="AU117" s="17" t="s">
        <v>82</v>
      </c>
    </row>
    <row r="118" s="2" customFormat="1">
      <c r="A118" s="38"/>
      <c r="B118" s="39"/>
      <c r="C118" s="40"/>
      <c r="D118" s="230" t="s">
        <v>145</v>
      </c>
      <c r="E118" s="40"/>
      <c r="F118" s="231" t="s">
        <v>801</v>
      </c>
      <c r="G118" s="40"/>
      <c r="H118" s="40"/>
      <c r="I118" s="227"/>
      <c r="J118" s="40"/>
      <c r="K118" s="40"/>
      <c r="L118" s="44"/>
      <c r="M118" s="228"/>
      <c r="N118" s="229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145</v>
      </c>
      <c r="AU118" s="17" t="s">
        <v>82</v>
      </c>
    </row>
    <row r="119" s="2" customFormat="1" ht="24.15" customHeight="1">
      <c r="A119" s="38"/>
      <c r="B119" s="39"/>
      <c r="C119" s="212" t="s">
        <v>187</v>
      </c>
      <c r="D119" s="212" t="s">
        <v>136</v>
      </c>
      <c r="E119" s="213" t="s">
        <v>802</v>
      </c>
      <c r="F119" s="214" t="s">
        <v>803</v>
      </c>
      <c r="G119" s="215" t="s">
        <v>139</v>
      </c>
      <c r="H119" s="216">
        <v>45.100000000000001</v>
      </c>
      <c r="I119" s="217"/>
      <c r="J119" s="218">
        <f>ROUND(I119*H119,2)</f>
        <v>0</v>
      </c>
      <c r="K119" s="214" t="s">
        <v>150</v>
      </c>
      <c r="L119" s="44"/>
      <c r="M119" s="219" t="s">
        <v>19</v>
      </c>
      <c r="N119" s="220" t="s">
        <v>43</v>
      </c>
      <c r="O119" s="84"/>
      <c r="P119" s="221">
        <f>O119*H119</f>
        <v>0</v>
      </c>
      <c r="Q119" s="221">
        <v>0</v>
      </c>
      <c r="R119" s="221">
        <f>Q119*H119</f>
        <v>0</v>
      </c>
      <c r="S119" s="221">
        <v>0.28999999999999998</v>
      </c>
      <c r="T119" s="222">
        <f>S119*H119</f>
        <v>13.078999999999999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3" t="s">
        <v>141</v>
      </c>
      <c r="AT119" s="223" t="s">
        <v>136</v>
      </c>
      <c r="AU119" s="223" t="s">
        <v>82</v>
      </c>
      <c r="AY119" s="17" t="s">
        <v>134</v>
      </c>
      <c r="BE119" s="224">
        <f>IF(N119="základní",J119,0)</f>
        <v>0</v>
      </c>
      <c r="BF119" s="224">
        <f>IF(N119="snížená",J119,0)</f>
        <v>0</v>
      </c>
      <c r="BG119" s="224">
        <f>IF(N119="zákl. přenesená",J119,0)</f>
        <v>0</v>
      </c>
      <c r="BH119" s="224">
        <f>IF(N119="sníž. přenesená",J119,0)</f>
        <v>0</v>
      </c>
      <c r="BI119" s="224">
        <f>IF(N119="nulová",J119,0)</f>
        <v>0</v>
      </c>
      <c r="BJ119" s="17" t="s">
        <v>80</v>
      </c>
      <c r="BK119" s="224">
        <f>ROUND(I119*H119,2)</f>
        <v>0</v>
      </c>
      <c r="BL119" s="17" t="s">
        <v>141</v>
      </c>
      <c r="BM119" s="223" t="s">
        <v>804</v>
      </c>
    </row>
    <row r="120" s="2" customFormat="1">
      <c r="A120" s="38"/>
      <c r="B120" s="39"/>
      <c r="C120" s="40"/>
      <c r="D120" s="225" t="s">
        <v>143</v>
      </c>
      <c r="E120" s="40"/>
      <c r="F120" s="226" t="s">
        <v>805</v>
      </c>
      <c r="G120" s="40"/>
      <c r="H120" s="40"/>
      <c r="I120" s="227"/>
      <c r="J120" s="40"/>
      <c r="K120" s="40"/>
      <c r="L120" s="44"/>
      <c r="M120" s="228"/>
      <c r="N120" s="229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143</v>
      </c>
      <c r="AU120" s="17" t="s">
        <v>82</v>
      </c>
    </row>
    <row r="121" s="2" customFormat="1">
      <c r="A121" s="38"/>
      <c r="B121" s="39"/>
      <c r="C121" s="40"/>
      <c r="D121" s="230" t="s">
        <v>145</v>
      </c>
      <c r="E121" s="40"/>
      <c r="F121" s="231" t="s">
        <v>806</v>
      </c>
      <c r="G121" s="40"/>
      <c r="H121" s="40"/>
      <c r="I121" s="227"/>
      <c r="J121" s="40"/>
      <c r="K121" s="40"/>
      <c r="L121" s="44"/>
      <c r="M121" s="228"/>
      <c r="N121" s="229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145</v>
      </c>
      <c r="AU121" s="17" t="s">
        <v>82</v>
      </c>
    </row>
    <row r="122" s="2" customFormat="1" ht="24.15" customHeight="1">
      <c r="A122" s="38"/>
      <c r="B122" s="39"/>
      <c r="C122" s="212" t="s">
        <v>191</v>
      </c>
      <c r="D122" s="212" t="s">
        <v>136</v>
      </c>
      <c r="E122" s="213" t="s">
        <v>807</v>
      </c>
      <c r="F122" s="214" t="s">
        <v>808</v>
      </c>
      <c r="G122" s="215" t="s">
        <v>139</v>
      </c>
      <c r="H122" s="216">
        <v>45.100000000000001</v>
      </c>
      <c r="I122" s="217"/>
      <c r="J122" s="218">
        <f>ROUND(I122*H122,2)</f>
        <v>0</v>
      </c>
      <c r="K122" s="214" t="s">
        <v>150</v>
      </c>
      <c r="L122" s="44"/>
      <c r="M122" s="219" t="s">
        <v>19</v>
      </c>
      <c r="N122" s="220" t="s">
        <v>43</v>
      </c>
      <c r="O122" s="84"/>
      <c r="P122" s="221">
        <f>O122*H122</f>
        <v>0</v>
      </c>
      <c r="Q122" s="221">
        <v>0</v>
      </c>
      <c r="R122" s="221">
        <f>Q122*H122</f>
        <v>0</v>
      </c>
      <c r="S122" s="221">
        <v>0.316</v>
      </c>
      <c r="T122" s="222">
        <f>S122*H122</f>
        <v>14.2516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3" t="s">
        <v>141</v>
      </c>
      <c r="AT122" s="223" t="s">
        <v>136</v>
      </c>
      <c r="AU122" s="223" t="s">
        <v>82</v>
      </c>
      <c r="AY122" s="17" t="s">
        <v>134</v>
      </c>
      <c r="BE122" s="224">
        <f>IF(N122="základní",J122,0)</f>
        <v>0</v>
      </c>
      <c r="BF122" s="224">
        <f>IF(N122="snížená",J122,0)</f>
        <v>0</v>
      </c>
      <c r="BG122" s="224">
        <f>IF(N122="zákl. přenesená",J122,0)</f>
        <v>0</v>
      </c>
      <c r="BH122" s="224">
        <f>IF(N122="sníž. přenesená",J122,0)</f>
        <v>0</v>
      </c>
      <c r="BI122" s="224">
        <f>IF(N122="nulová",J122,0)</f>
        <v>0</v>
      </c>
      <c r="BJ122" s="17" t="s">
        <v>80</v>
      </c>
      <c r="BK122" s="224">
        <f>ROUND(I122*H122,2)</f>
        <v>0</v>
      </c>
      <c r="BL122" s="17" t="s">
        <v>141</v>
      </c>
      <c r="BM122" s="223" t="s">
        <v>809</v>
      </c>
    </row>
    <row r="123" s="2" customFormat="1">
      <c r="A123" s="38"/>
      <c r="B123" s="39"/>
      <c r="C123" s="40"/>
      <c r="D123" s="225" t="s">
        <v>143</v>
      </c>
      <c r="E123" s="40"/>
      <c r="F123" s="226" t="s">
        <v>810</v>
      </c>
      <c r="G123" s="40"/>
      <c r="H123" s="40"/>
      <c r="I123" s="227"/>
      <c r="J123" s="40"/>
      <c r="K123" s="40"/>
      <c r="L123" s="44"/>
      <c r="M123" s="228"/>
      <c r="N123" s="229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143</v>
      </c>
      <c r="AU123" s="17" t="s">
        <v>82</v>
      </c>
    </row>
    <row r="124" s="2" customFormat="1">
      <c r="A124" s="38"/>
      <c r="B124" s="39"/>
      <c r="C124" s="40"/>
      <c r="D124" s="230" t="s">
        <v>145</v>
      </c>
      <c r="E124" s="40"/>
      <c r="F124" s="231" t="s">
        <v>811</v>
      </c>
      <c r="G124" s="40"/>
      <c r="H124" s="40"/>
      <c r="I124" s="227"/>
      <c r="J124" s="40"/>
      <c r="K124" s="40"/>
      <c r="L124" s="44"/>
      <c r="M124" s="228"/>
      <c r="N124" s="229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145</v>
      </c>
      <c r="AU124" s="17" t="s">
        <v>82</v>
      </c>
    </row>
    <row r="125" s="2" customFormat="1" ht="16.5" customHeight="1">
      <c r="A125" s="38"/>
      <c r="B125" s="39"/>
      <c r="C125" s="212" t="s">
        <v>196</v>
      </c>
      <c r="D125" s="212" t="s">
        <v>136</v>
      </c>
      <c r="E125" s="213" t="s">
        <v>812</v>
      </c>
      <c r="F125" s="214" t="s">
        <v>813</v>
      </c>
      <c r="G125" s="215" t="s">
        <v>241</v>
      </c>
      <c r="H125" s="216">
        <v>96.5</v>
      </c>
      <c r="I125" s="217"/>
      <c r="J125" s="218">
        <f>ROUND(I125*H125,2)</f>
        <v>0</v>
      </c>
      <c r="K125" s="214" t="s">
        <v>150</v>
      </c>
      <c r="L125" s="44"/>
      <c r="M125" s="219" t="s">
        <v>19</v>
      </c>
      <c r="N125" s="220" t="s">
        <v>43</v>
      </c>
      <c r="O125" s="84"/>
      <c r="P125" s="221">
        <f>O125*H125</f>
        <v>0</v>
      </c>
      <c r="Q125" s="221">
        <v>0</v>
      </c>
      <c r="R125" s="221">
        <f>Q125*H125</f>
        <v>0</v>
      </c>
      <c r="S125" s="221">
        <v>0.20499999999999999</v>
      </c>
      <c r="T125" s="222">
        <f>S125*H125</f>
        <v>19.782499999999999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3" t="s">
        <v>141</v>
      </c>
      <c r="AT125" s="223" t="s">
        <v>136</v>
      </c>
      <c r="AU125" s="223" t="s">
        <v>82</v>
      </c>
      <c r="AY125" s="17" t="s">
        <v>134</v>
      </c>
      <c r="BE125" s="224">
        <f>IF(N125="základní",J125,0)</f>
        <v>0</v>
      </c>
      <c r="BF125" s="224">
        <f>IF(N125="snížená",J125,0)</f>
        <v>0</v>
      </c>
      <c r="BG125" s="224">
        <f>IF(N125="zákl. přenesená",J125,0)</f>
        <v>0</v>
      </c>
      <c r="BH125" s="224">
        <f>IF(N125="sníž. přenesená",J125,0)</f>
        <v>0</v>
      </c>
      <c r="BI125" s="224">
        <f>IF(N125="nulová",J125,0)</f>
        <v>0</v>
      </c>
      <c r="BJ125" s="17" t="s">
        <v>80</v>
      </c>
      <c r="BK125" s="224">
        <f>ROUND(I125*H125,2)</f>
        <v>0</v>
      </c>
      <c r="BL125" s="17" t="s">
        <v>141</v>
      </c>
      <c r="BM125" s="223" t="s">
        <v>814</v>
      </c>
    </row>
    <row r="126" s="2" customFormat="1">
      <c r="A126" s="38"/>
      <c r="B126" s="39"/>
      <c r="C126" s="40"/>
      <c r="D126" s="225" t="s">
        <v>143</v>
      </c>
      <c r="E126" s="40"/>
      <c r="F126" s="226" t="s">
        <v>815</v>
      </c>
      <c r="G126" s="40"/>
      <c r="H126" s="40"/>
      <c r="I126" s="227"/>
      <c r="J126" s="40"/>
      <c r="K126" s="40"/>
      <c r="L126" s="44"/>
      <c r="M126" s="228"/>
      <c r="N126" s="229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143</v>
      </c>
      <c r="AU126" s="17" t="s">
        <v>82</v>
      </c>
    </row>
    <row r="127" s="2" customFormat="1">
      <c r="A127" s="38"/>
      <c r="B127" s="39"/>
      <c r="C127" s="40"/>
      <c r="D127" s="230" t="s">
        <v>145</v>
      </c>
      <c r="E127" s="40"/>
      <c r="F127" s="231" t="s">
        <v>816</v>
      </c>
      <c r="G127" s="40"/>
      <c r="H127" s="40"/>
      <c r="I127" s="227"/>
      <c r="J127" s="40"/>
      <c r="K127" s="40"/>
      <c r="L127" s="44"/>
      <c r="M127" s="228"/>
      <c r="N127" s="229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145</v>
      </c>
      <c r="AU127" s="17" t="s">
        <v>82</v>
      </c>
    </row>
    <row r="128" s="13" customFormat="1">
      <c r="A128" s="13"/>
      <c r="B128" s="232"/>
      <c r="C128" s="233"/>
      <c r="D128" s="225" t="s">
        <v>154</v>
      </c>
      <c r="E128" s="234" t="s">
        <v>19</v>
      </c>
      <c r="F128" s="235" t="s">
        <v>817</v>
      </c>
      <c r="G128" s="233"/>
      <c r="H128" s="236">
        <v>96.5</v>
      </c>
      <c r="I128" s="237"/>
      <c r="J128" s="233"/>
      <c r="K128" s="233"/>
      <c r="L128" s="238"/>
      <c r="M128" s="239"/>
      <c r="N128" s="240"/>
      <c r="O128" s="240"/>
      <c r="P128" s="240"/>
      <c r="Q128" s="240"/>
      <c r="R128" s="240"/>
      <c r="S128" s="240"/>
      <c r="T128" s="24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2" t="s">
        <v>154</v>
      </c>
      <c r="AU128" s="242" t="s">
        <v>82</v>
      </c>
      <c r="AV128" s="13" t="s">
        <v>82</v>
      </c>
      <c r="AW128" s="13" t="s">
        <v>33</v>
      </c>
      <c r="AX128" s="13" t="s">
        <v>80</v>
      </c>
      <c r="AY128" s="242" t="s">
        <v>134</v>
      </c>
    </row>
    <row r="129" s="2" customFormat="1" ht="16.5" customHeight="1">
      <c r="A129" s="38"/>
      <c r="B129" s="39"/>
      <c r="C129" s="212" t="s">
        <v>203</v>
      </c>
      <c r="D129" s="212" t="s">
        <v>136</v>
      </c>
      <c r="E129" s="213" t="s">
        <v>818</v>
      </c>
      <c r="F129" s="214" t="s">
        <v>819</v>
      </c>
      <c r="G129" s="215" t="s">
        <v>241</v>
      </c>
      <c r="H129" s="216">
        <v>50</v>
      </c>
      <c r="I129" s="217"/>
      <c r="J129" s="218">
        <f>ROUND(I129*H129,2)</f>
        <v>0</v>
      </c>
      <c r="K129" s="214" t="s">
        <v>150</v>
      </c>
      <c r="L129" s="44"/>
      <c r="M129" s="219" t="s">
        <v>19</v>
      </c>
      <c r="N129" s="220" t="s">
        <v>43</v>
      </c>
      <c r="O129" s="84"/>
      <c r="P129" s="221">
        <f>O129*H129</f>
        <v>0</v>
      </c>
      <c r="Q129" s="221">
        <v>0</v>
      </c>
      <c r="R129" s="221">
        <f>Q129*H129</f>
        <v>0</v>
      </c>
      <c r="S129" s="221">
        <v>0.040000000000000001</v>
      </c>
      <c r="T129" s="222">
        <f>S129*H129</f>
        <v>2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3" t="s">
        <v>141</v>
      </c>
      <c r="AT129" s="223" t="s">
        <v>136</v>
      </c>
      <c r="AU129" s="223" t="s">
        <v>82</v>
      </c>
      <c r="AY129" s="17" t="s">
        <v>134</v>
      </c>
      <c r="BE129" s="224">
        <f>IF(N129="základní",J129,0)</f>
        <v>0</v>
      </c>
      <c r="BF129" s="224">
        <f>IF(N129="snížená",J129,0)</f>
        <v>0</v>
      </c>
      <c r="BG129" s="224">
        <f>IF(N129="zákl. přenesená",J129,0)</f>
        <v>0</v>
      </c>
      <c r="BH129" s="224">
        <f>IF(N129="sníž. přenesená",J129,0)</f>
        <v>0</v>
      </c>
      <c r="BI129" s="224">
        <f>IF(N129="nulová",J129,0)</f>
        <v>0</v>
      </c>
      <c r="BJ129" s="17" t="s">
        <v>80</v>
      </c>
      <c r="BK129" s="224">
        <f>ROUND(I129*H129,2)</f>
        <v>0</v>
      </c>
      <c r="BL129" s="17" t="s">
        <v>141</v>
      </c>
      <c r="BM129" s="223" t="s">
        <v>820</v>
      </c>
    </row>
    <row r="130" s="2" customFormat="1">
      <c r="A130" s="38"/>
      <c r="B130" s="39"/>
      <c r="C130" s="40"/>
      <c r="D130" s="225" t="s">
        <v>143</v>
      </c>
      <c r="E130" s="40"/>
      <c r="F130" s="226" t="s">
        <v>821</v>
      </c>
      <c r="G130" s="40"/>
      <c r="H130" s="40"/>
      <c r="I130" s="227"/>
      <c r="J130" s="40"/>
      <c r="K130" s="40"/>
      <c r="L130" s="44"/>
      <c r="M130" s="228"/>
      <c r="N130" s="229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143</v>
      </c>
      <c r="AU130" s="17" t="s">
        <v>82</v>
      </c>
    </row>
    <row r="131" s="2" customFormat="1">
      <c r="A131" s="38"/>
      <c r="B131" s="39"/>
      <c r="C131" s="40"/>
      <c r="D131" s="230" t="s">
        <v>145</v>
      </c>
      <c r="E131" s="40"/>
      <c r="F131" s="231" t="s">
        <v>822</v>
      </c>
      <c r="G131" s="40"/>
      <c r="H131" s="40"/>
      <c r="I131" s="227"/>
      <c r="J131" s="40"/>
      <c r="K131" s="40"/>
      <c r="L131" s="44"/>
      <c r="M131" s="228"/>
      <c r="N131" s="229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145</v>
      </c>
      <c r="AU131" s="17" t="s">
        <v>82</v>
      </c>
    </row>
    <row r="132" s="13" customFormat="1">
      <c r="A132" s="13"/>
      <c r="B132" s="232"/>
      <c r="C132" s="233"/>
      <c r="D132" s="225" t="s">
        <v>154</v>
      </c>
      <c r="E132" s="234" t="s">
        <v>19</v>
      </c>
      <c r="F132" s="235" t="s">
        <v>823</v>
      </c>
      <c r="G132" s="233"/>
      <c r="H132" s="236">
        <v>50</v>
      </c>
      <c r="I132" s="237"/>
      <c r="J132" s="233"/>
      <c r="K132" s="233"/>
      <c r="L132" s="238"/>
      <c r="M132" s="239"/>
      <c r="N132" s="240"/>
      <c r="O132" s="240"/>
      <c r="P132" s="240"/>
      <c r="Q132" s="240"/>
      <c r="R132" s="240"/>
      <c r="S132" s="240"/>
      <c r="T132" s="24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2" t="s">
        <v>154</v>
      </c>
      <c r="AU132" s="242" t="s">
        <v>82</v>
      </c>
      <c r="AV132" s="13" t="s">
        <v>82</v>
      </c>
      <c r="AW132" s="13" t="s">
        <v>33</v>
      </c>
      <c r="AX132" s="13" t="s">
        <v>80</v>
      </c>
      <c r="AY132" s="242" t="s">
        <v>134</v>
      </c>
    </row>
    <row r="133" s="2" customFormat="1" ht="37.8" customHeight="1">
      <c r="A133" s="38"/>
      <c r="B133" s="39"/>
      <c r="C133" s="212" t="s">
        <v>210</v>
      </c>
      <c r="D133" s="212" t="s">
        <v>136</v>
      </c>
      <c r="E133" s="213" t="s">
        <v>824</v>
      </c>
      <c r="F133" s="214" t="s">
        <v>825</v>
      </c>
      <c r="G133" s="215" t="s">
        <v>149</v>
      </c>
      <c r="H133" s="216">
        <v>48.195</v>
      </c>
      <c r="I133" s="217"/>
      <c r="J133" s="218">
        <f>ROUND(I133*H133,2)</f>
        <v>0</v>
      </c>
      <c r="K133" s="214" t="s">
        <v>150</v>
      </c>
      <c r="L133" s="44"/>
      <c r="M133" s="219" t="s">
        <v>19</v>
      </c>
      <c r="N133" s="220" t="s">
        <v>43</v>
      </c>
      <c r="O133" s="84"/>
      <c r="P133" s="221">
        <f>O133*H133</f>
        <v>0</v>
      </c>
      <c r="Q133" s="221">
        <v>0</v>
      </c>
      <c r="R133" s="221">
        <f>Q133*H133</f>
        <v>0</v>
      </c>
      <c r="S133" s="221">
        <v>0</v>
      </c>
      <c r="T133" s="222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3" t="s">
        <v>141</v>
      </c>
      <c r="AT133" s="223" t="s">
        <v>136</v>
      </c>
      <c r="AU133" s="223" t="s">
        <v>82</v>
      </c>
      <c r="AY133" s="17" t="s">
        <v>134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17" t="s">
        <v>80</v>
      </c>
      <c r="BK133" s="224">
        <f>ROUND(I133*H133,2)</f>
        <v>0</v>
      </c>
      <c r="BL133" s="17" t="s">
        <v>141</v>
      </c>
      <c r="BM133" s="223" t="s">
        <v>826</v>
      </c>
    </row>
    <row r="134" s="2" customFormat="1">
      <c r="A134" s="38"/>
      <c r="B134" s="39"/>
      <c r="C134" s="40"/>
      <c r="D134" s="225" t="s">
        <v>143</v>
      </c>
      <c r="E134" s="40"/>
      <c r="F134" s="226" t="s">
        <v>827</v>
      </c>
      <c r="G134" s="40"/>
      <c r="H134" s="40"/>
      <c r="I134" s="227"/>
      <c r="J134" s="40"/>
      <c r="K134" s="40"/>
      <c r="L134" s="44"/>
      <c r="M134" s="228"/>
      <c r="N134" s="229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143</v>
      </c>
      <c r="AU134" s="17" t="s">
        <v>82</v>
      </c>
    </row>
    <row r="135" s="2" customFormat="1">
      <c r="A135" s="38"/>
      <c r="B135" s="39"/>
      <c r="C135" s="40"/>
      <c r="D135" s="230" t="s">
        <v>145</v>
      </c>
      <c r="E135" s="40"/>
      <c r="F135" s="231" t="s">
        <v>828</v>
      </c>
      <c r="G135" s="40"/>
      <c r="H135" s="40"/>
      <c r="I135" s="227"/>
      <c r="J135" s="40"/>
      <c r="K135" s="40"/>
      <c r="L135" s="44"/>
      <c r="M135" s="228"/>
      <c r="N135" s="229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145</v>
      </c>
      <c r="AU135" s="17" t="s">
        <v>82</v>
      </c>
    </row>
    <row r="136" s="13" customFormat="1">
      <c r="A136" s="13"/>
      <c r="B136" s="232"/>
      <c r="C136" s="233"/>
      <c r="D136" s="225" t="s">
        <v>154</v>
      </c>
      <c r="E136" s="234" t="s">
        <v>829</v>
      </c>
      <c r="F136" s="235" t="s">
        <v>830</v>
      </c>
      <c r="G136" s="233"/>
      <c r="H136" s="236">
        <v>48.195</v>
      </c>
      <c r="I136" s="237"/>
      <c r="J136" s="233"/>
      <c r="K136" s="233"/>
      <c r="L136" s="238"/>
      <c r="M136" s="239"/>
      <c r="N136" s="240"/>
      <c r="O136" s="240"/>
      <c r="P136" s="240"/>
      <c r="Q136" s="240"/>
      <c r="R136" s="240"/>
      <c r="S136" s="240"/>
      <c r="T136" s="24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154</v>
      </c>
      <c r="AU136" s="242" t="s">
        <v>82</v>
      </c>
      <c r="AV136" s="13" t="s">
        <v>82</v>
      </c>
      <c r="AW136" s="13" t="s">
        <v>33</v>
      </c>
      <c r="AX136" s="13" t="s">
        <v>80</v>
      </c>
      <c r="AY136" s="242" t="s">
        <v>134</v>
      </c>
    </row>
    <row r="137" s="2" customFormat="1" ht="33" customHeight="1">
      <c r="A137" s="38"/>
      <c r="B137" s="39"/>
      <c r="C137" s="212" t="s">
        <v>217</v>
      </c>
      <c r="D137" s="212" t="s">
        <v>136</v>
      </c>
      <c r="E137" s="213" t="s">
        <v>831</v>
      </c>
      <c r="F137" s="214" t="s">
        <v>832</v>
      </c>
      <c r="G137" s="215" t="s">
        <v>149</v>
      </c>
      <c r="H137" s="216">
        <v>8.6720000000000006</v>
      </c>
      <c r="I137" s="217"/>
      <c r="J137" s="218">
        <f>ROUND(I137*H137,2)</f>
        <v>0</v>
      </c>
      <c r="K137" s="214" t="s">
        <v>150</v>
      </c>
      <c r="L137" s="44"/>
      <c r="M137" s="219" t="s">
        <v>19</v>
      </c>
      <c r="N137" s="220" t="s">
        <v>43</v>
      </c>
      <c r="O137" s="84"/>
      <c r="P137" s="221">
        <f>O137*H137</f>
        <v>0</v>
      </c>
      <c r="Q137" s="221">
        <v>0</v>
      </c>
      <c r="R137" s="221">
        <f>Q137*H137</f>
        <v>0</v>
      </c>
      <c r="S137" s="221">
        <v>0</v>
      </c>
      <c r="T137" s="222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3" t="s">
        <v>141</v>
      </c>
      <c r="AT137" s="223" t="s">
        <v>136</v>
      </c>
      <c r="AU137" s="223" t="s">
        <v>82</v>
      </c>
      <c r="AY137" s="17" t="s">
        <v>134</v>
      </c>
      <c r="BE137" s="224">
        <f>IF(N137="základní",J137,0)</f>
        <v>0</v>
      </c>
      <c r="BF137" s="224">
        <f>IF(N137="snížená",J137,0)</f>
        <v>0</v>
      </c>
      <c r="BG137" s="224">
        <f>IF(N137="zákl. přenesená",J137,0)</f>
        <v>0</v>
      </c>
      <c r="BH137" s="224">
        <f>IF(N137="sníž. přenesená",J137,0)</f>
        <v>0</v>
      </c>
      <c r="BI137" s="224">
        <f>IF(N137="nulová",J137,0)</f>
        <v>0</v>
      </c>
      <c r="BJ137" s="17" t="s">
        <v>80</v>
      </c>
      <c r="BK137" s="224">
        <f>ROUND(I137*H137,2)</f>
        <v>0</v>
      </c>
      <c r="BL137" s="17" t="s">
        <v>141</v>
      </c>
      <c r="BM137" s="223" t="s">
        <v>833</v>
      </c>
    </row>
    <row r="138" s="2" customFormat="1">
      <c r="A138" s="38"/>
      <c r="B138" s="39"/>
      <c r="C138" s="40"/>
      <c r="D138" s="225" t="s">
        <v>143</v>
      </c>
      <c r="E138" s="40"/>
      <c r="F138" s="226" t="s">
        <v>834</v>
      </c>
      <c r="G138" s="40"/>
      <c r="H138" s="40"/>
      <c r="I138" s="227"/>
      <c r="J138" s="40"/>
      <c r="K138" s="40"/>
      <c r="L138" s="44"/>
      <c r="M138" s="228"/>
      <c r="N138" s="229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143</v>
      </c>
      <c r="AU138" s="17" t="s">
        <v>82</v>
      </c>
    </row>
    <row r="139" s="2" customFormat="1">
      <c r="A139" s="38"/>
      <c r="B139" s="39"/>
      <c r="C139" s="40"/>
      <c r="D139" s="230" t="s">
        <v>145</v>
      </c>
      <c r="E139" s="40"/>
      <c r="F139" s="231" t="s">
        <v>835</v>
      </c>
      <c r="G139" s="40"/>
      <c r="H139" s="40"/>
      <c r="I139" s="227"/>
      <c r="J139" s="40"/>
      <c r="K139" s="40"/>
      <c r="L139" s="44"/>
      <c r="M139" s="228"/>
      <c r="N139" s="229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145</v>
      </c>
      <c r="AU139" s="17" t="s">
        <v>82</v>
      </c>
    </row>
    <row r="140" s="13" customFormat="1">
      <c r="A140" s="13"/>
      <c r="B140" s="232"/>
      <c r="C140" s="233"/>
      <c r="D140" s="225" t="s">
        <v>154</v>
      </c>
      <c r="E140" s="234" t="s">
        <v>19</v>
      </c>
      <c r="F140" s="235" t="s">
        <v>836</v>
      </c>
      <c r="G140" s="233"/>
      <c r="H140" s="236">
        <v>8.6720000000000006</v>
      </c>
      <c r="I140" s="237"/>
      <c r="J140" s="233"/>
      <c r="K140" s="233"/>
      <c r="L140" s="238"/>
      <c r="M140" s="239"/>
      <c r="N140" s="240"/>
      <c r="O140" s="240"/>
      <c r="P140" s="240"/>
      <c r="Q140" s="240"/>
      <c r="R140" s="240"/>
      <c r="S140" s="240"/>
      <c r="T140" s="24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2" t="s">
        <v>154</v>
      </c>
      <c r="AU140" s="242" t="s">
        <v>82</v>
      </c>
      <c r="AV140" s="13" t="s">
        <v>82</v>
      </c>
      <c r="AW140" s="13" t="s">
        <v>33</v>
      </c>
      <c r="AX140" s="13" t="s">
        <v>80</v>
      </c>
      <c r="AY140" s="242" t="s">
        <v>134</v>
      </c>
    </row>
    <row r="141" s="2" customFormat="1" ht="24.15" customHeight="1">
      <c r="A141" s="38"/>
      <c r="B141" s="39"/>
      <c r="C141" s="212" t="s">
        <v>224</v>
      </c>
      <c r="D141" s="212" t="s">
        <v>136</v>
      </c>
      <c r="E141" s="213" t="s">
        <v>837</v>
      </c>
      <c r="F141" s="214" t="s">
        <v>838</v>
      </c>
      <c r="G141" s="215" t="s">
        <v>213</v>
      </c>
      <c r="H141" s="216">
        <v>2</v>
      </c>
      <c r="I141" s="217"/>
      <c r="J141" s="218">
        <f>ROUND(I141*H141,2)</f>
        <v>0</v>
      </c>
      <c r="K141" s="214" t="s">
        <v>150</v>
      </c>
      <c r="L141" s="44"/>
      <c r="M141" s="219" t="s">
        <v>19</v>
      </c>
      <c r="N141" s="220" t="s">
        <v>43</v>
      </c>
      <c r="O141" s="84"/>
      <c r="P141" s="221">
        <f>O141*H141</f>
        <v>0</v>
      </c>
      <c r="Q141" s="221">
        <v>0</v>
      </c>
      <c r="R141" s="221">
        <f>Q141*H141</f>
        <v>0</v>
      </c>
      <c r="S141" s="221">
        <v>0</v>
      </c>
      <c r="T141" s="222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3" t="s">
        <v>141</v>
      </c>
      <c r="AT141" s="223" t="s">
        <v>136</v>
      </c>
      <c r="AU141" s="223" t="s">
        <v>82</v>
      </c>
      <c r="AY141" s="17" t="s">
        <v>134</v>
      </c>
      <c r="BE141" s="224">
        <f>IF(N141="základní",J141,0)</f>
        <v>0</v>
      </c>
      <c r="BF141" s="224">
        <f>IF(N141="snížená",J141,0)</f>
        <v>0</v>
      </c>
      <c r="BG141" s="224">
        <f>IF(N141="zákl. přenesená",J141,0)</f>
        <v>0</v>
      </c>
      <c r="BH141" s="224">
        <f>IF(N141="sníž. přenesená",J141,0)</f>
        <v>0</v>
      </c>
      <c r="BI141" s="224">
        <f>IF(N141="nulová",J141,0)</f>
        <v>0</v>
      </c>
      <c r="BJ141" s="17" t="s">
        <v>80</v>
      </c>
      <c r="BK141" s="224">
        <f>ROUND(I141*H141,2)</f>
        <v>0</v>
      </c>
      <c r="BL141" s="17" t="s">
        <v>141</v>
      </c>
      <c r="BM141" s="223" t="s">
        <v>839</v>
      </c>
    </row>
    <row r="142" s="2" customFormat="1">
      <c r="A142" s="38"/>
      <c r="B142" s="39"/>
      <c r="C142" s="40"/>
      <c r="D142" s="225" t="s">
        <v>143</v>
      </c>
      <c r="E142" s="40"/>
      <c r="F142" s="226" t="s">
        <v>840</v>
      </c>
      <c r="G142" s="40"/>
      <c r="H142" s="40"/>
      <c r="I142" s="227"/>
      <c r="J142" s="40"/>
      <c r="K142" s="40"/>
      <c r="L142" s="44"/>
      <c r="M142" s="228"/>
      <c r="N142" s="229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143</v>
      </c>
      <c r="AU142" s="17" t="s">
        <v>82</v>
      </c>
    </row>
    <row r="143" s="2" customFormat="1">
      <c r="A143" s="38"/>
      <c r="B143" s="39"/>
      <c r="C143" s="40"/>
      <c r="D143" s="230" t="s">
        <v>145</v>
      </c>
      <c r="E143" s="40"/>
      <c r="F143" s="231" t="s">
        <v>841</v>
      </c>
      <c r="G143" s="40"/>
      <c r="H143" s="40"/>
      <c r="I143" s="227"/>
      <c r="J143" s="40"/>
      <c r="K143" s="40"/>
      <c r="L143" s="44"/>
      <c r="M143" s="228"/>
      <c r="N143" s="229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145</v>
      </c>
      <c r="AU143" s="17" t="s">
        <v>82</v>
      </c>
    </row>
    <row r="144" s="2" customFormat="1" ht="24.15" customHeight="1">
      <c r="A144" s="38"/>
      <c r="B144" s="39"/>
      <c r="C144" s="212" t="s">
        <v>8</v>
      </c>
      <c r="D144" s="212" t="s">
        <v>136</v>
      </c>
      <c r="E144" s="213" t="s">
        <v>842</v>
      </c>
      <c r="F144" s="214" t="s">
        <v>843</v>
      </c>
      <c r="G144" s="215" t="s">
        <v>213</v>
      </c>
      <c r="H144" s="216">
        <v>2</v>
      </c>
      <c r="I144" s="217"/>
      <c r="J144" s="218">
        <f>ROUND(I144*H144,2)</f>
        <v>0</v>
      </c>
      <c r="K144" s="214" t="s">
        <v>150</v>
      </c>
      <c r="L144" s="44"/>
      <c r="M144" s="219" t="s">
        <v>19</v>
      </c>
      <c r="N144" s="220" t="s">
        <v>43</v>
      </c>
      <c r="O144" s="84"/>
      <c r="P144" s="221">
        <f>O144*H144</f>
        <v>0</v>
      </c>
      <c r="Q144" s="221">
        <v>0</v>
      </c>
      <c r="R144" s="221">
        <f>Q144*H144</f>
        <v>0</v>
      </c>
      <c r="S144" s="221">
        <v>0</v>
      </c>
      <c r="T144" s="222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3" t="s">
        <v>141</v>
      </c>
      <c r="AT144" s="223" t="s">
        <v>136</v>
      </c>
      <c r="AU144" s="223" t="s">
        <v>82</v>
      </c>
      <c r="AY144" s="17" t="s">
        <v>134</v>
      </c>
      <c r="BE144" s="224">
        <f>IF(N144="základní",J144,0)</f>
        <v>0</v>
      </c>
      <c r="BF144" s="224">
        <f>IF(N144="snížená",J144,0)</f>
        <v>0</v>
      </c>
      <c r="BG144" s="224">
        <f>IF(N144="zákl. přenesená",J144,0)</f>
        <v>0</v>
      </c>
      <c r="BH144" s="224">
        <f>IF(N144="sníž. přenesená",J144,0)</f>
        <v>0</v>
      </c>
      <c r="BI144" s="224">
        <f>IF(N144="nulová",J144,0)</f>
        <v>0</v>
      </c>
      <c r="BJ144" s="17" t="s">
        <v>80</v>
      </c>
      <c r="BK144" s="224">
        <f>ROUND(I144*H144,2)</f>
        <v>0</v>
      </c>
      <c r="BL144" s="17" t="s">
        <v>141</v>
      </c>
      <c r="BM144" s="223" t="s">
        <v>844</v>
      </c>
    </row>
    <row r="145" s="2" customFormat="1">
      <c r="A145" s="38"/>
      <c r="B145" s="39"/>
      <c r="C145" s="40"/>
      <c r="D145" s="225" t="s">
        <v>143</v>
      </c>
      <c r="E145" s="40"/>
      <c r="F145" s="226" t="s">
        <v>845</v>
      </c>
      <c r="G145" s="40"/>
      <c r="H145" s="40"/>
      <c r="I145" s="227"/>
      <c r="J145" s="40"/>
      <c r="K145" s="40"/>
      <c r="L145" s="44"/>
      <c r="M145" s="228"/>
      <c r="N145" s="229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143</v>
      </c>
      <c r="AU145" s="17" t="s">
        <v>82</v>
      </c>
    </row>
    <row r="146" s="2" customFormat="1">
      <c r="A146" s="38"/>
      <c r="B146" s="39"/>
      <c r="C146" s="40"/>
      <c r="D146" s="230" t="s">
        <v>145</v>
      </c>
      <c r="E146" s="40"/>
      <c r="F146" s="231" t="s">
        <v>846</v>
      </c>
      <c r="G146" s="40"/>
      <c r="H146" s="40"/>
      <c r="I146" s="227"/>
      <c r="J146" s="40"/>
      <c r="K146" s="40"/>
      <c r="L146" s="44"/>
      <c r="M146" s="228"/>
      <c r="N146" s="229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145</v>
      </c>
      <c r="AU146" s="17" t="s">
        <v>82</v>
      </c>
    </row>
    <row r="147" s="2" customFormat="1" ht="24.15" customHeight="1">
      <c r="A147" s="38"/>
      <c r="B147" s="39"/>
      <c r="C147" s="212" t="s">
        <v>238</v>
      </c>
      <c r="D147" s="212" t="s">
        <v>136</v>
      </c>
      <c r="E147" s="213" t="s">
        <v>847</v>
      </c>
      <c r="F147" s="214" t="s">
        <v>848</v>
      </c>
      <c r="G147" s="215" t="s">
        <v>213</v>
      </c>
      <c r="H147" s="216">
        <v>2</v>
      </c>
      <c r="I147" s="217"/>
      <c r="J147" s="218">
        <f>ROUND(I147*H147,2)</f>
        <v>0</v>
      </c>
      <c r="K147" s="214" t="s">
        <v>150</v>
      </c>
      <c r="L147" s="44"/>
      <c r="M147" s="219" t="s">
        <v>19</v>
      </c>
      <c r="N147" s="220" t="s">
        <v>43</v>
      </c>
      <c r="O147" s="84"/>
      <c r="P147" s="221">
        <f>O147*H147</f>
        <v>0</v>
      </c>
      <c r="Q147" s="221">
        <v>0</v>
      </c>
      <c r="R147" s="221">
        <f>Q147*H147</f>
        <v>0</v>
      </c>
      <c r="S147" s="221">
        <v>0</v>
      </c>
      <c r="T147" s="222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3" t="s">
        <v>141</v>
      </c>
      <c r="AT147" s="223" t="s">
        <v>136</v>
      </c>
      <c r="AU147" s="223" t="s">
        <v>82</v>
      </c>
      <c r="AY147" s="17" t="s">
        <v>134</v>
      </c>
      <c r="BE147" s="224">
        <f>IF(N147="základní",J147,0)</f>
        <v>0</v>
      </c>
      <c r="BF147" s="224">
        <f>IF(N147="snížená",J147,0)</f>
        <v>0</v>
      </c>
      <c r="BG147" s="224">
        <f>IF(N147="zákl. přenesená",J147,0)</f>
        <v>0</v>
      </c>
      <c r="BH147" s="224">
        <f>IF(N147="sníž. přenesená",J147,0)</f>
        <v>0</v>
      </c>
      <c r="BI147" s="224">
        <f>IF(N147="nulová",J147,0)</f>
        <v>0</v>
      </c>
      <c r="BJ147" s="17" t="s">
        <v>80</v>
      </c>
      <c r="BK147" s="224">
        <f>ROUND(I147*H147,2)</f>
        <v>0</v>
      </c>
      <c r="BL147" s="17" t="s">
        <v>141</v>
      </c>
      <c r="BM147" s="223" t="s">
        <v>849</v>
      </c>
    </row>
    <row r="148" s="2" customFormat="1">
      <c r="A148" s="38"/>
      <c r="B148" s="39"/>
      <c r="C148" s="40"/>
      <c r="D148" s="225" t="s">
        <v>143</v>
      </c>
      <c r="E148" s="40"/>
      <c r="F148" s="226" t="s">
        <v>850</v>
      </c>
      <c r="G148" s="40"/>
      <c r="H148" s="40"/>
      <c r="I148" s="227"/>
      <c r="J148" s="40"/>
      <c r="K148" s="40"/>
      <c r="L148" s="44"/>
      <c r="M148" s="228"/>
      <c r="N148" s="229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143</v>
      </c>
      <c r="AU148" s="17" t="s">
        <v>82</v>
      </c>
    </row>
    <row r="149" s="2" customFormat="1">
      <c r="A149" s="38"/>
      <c r="B149" s="39"/>
      <c r="C149" s="40"/>
      <c r="D149" s="230" t="s">
        <v>145</v>
      </c>
      <c r="E149" s="40"/>
      <c r="F149" s="231" t="s">
        <v>851</v>
      </c>
      <c r="G149" s="40"/>
      <c r="H149" s="40"/>
      <c r="I149" s="227"/>
      <c r="J149" s="40"/>
      <c r="K149" s="40"/>
      <c r="L149" s="44"/>
      <c r="M149" s="228"/>
      <c r="N149" s="229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145</v>
      </c>
      <c r="AU149" s="17" t="s">
        <v>82</v>
      </c>
    </row>
    <row r="150" s="2" customFormat="1" ht="24.15" customHeight="1">
      <c r="A150" s="38"/>
      <c r="B150" s="39"/>
      <c r="C150" s="212" t="s">
        <v>245</v>
      </c>
      <c r="D150" s="212" t="s">
        <v>136</v>
      </c>
      <c r="E150" s="213" t="s">
        <v>852</v>
      </c>
      <c r="F150" s="214" t="s">
        <v>853</v>
      </c>
      <c r="G150" s="215" t="s">
        <v>139</v>
      </c>
      <c r="H150" s="216">
        <v>75</v>
      </c>
      <c r="I150" s="217"/>
      <c r="J150" s="218">
        <f>ROUND(I150*H150,2)</f>
        <v>0</v>
      </c>
      <c r="K150" s="214" t="s">
        <v>150</v>
      </c>
      <c r="L150" s="44"/>
      <c r="M150" s="219" t="s">
        <v>19</v>
      </c>
      <c r="N150" s="220" t="s">
        <v>43</v>
      </c>
      <c r="O150" s="84"/>
      <c r="P150" s="221">
        <f>O150*H150</f>
        <v>0</v>
      </c>
      <c r="Q150" s="221">
        <v>0</v>
      </c>
      <c r="R150" s="221">
        <f>Q150*H150</f>
        <v>0</v>
      </c>
      <c r="S150" s="221">
        <v>0</v>
      </c>
      <c r="T150" s="222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3" t="s">
        <v>141</v>
      </c>
      <c r="AT150" s="223" t="s">
        <v>136</v>
      </c>
      <c r="AU150" s="223" t="s">
        <v>82</v>
      </c>
      <c r="AY150" s="17" t="s">
        <v>134</v>
      </c>
      <c r="BE150" s="224">
        <f>IF(N150="základní",J150,0)</f>
        <v>0</v>
      </c>
      <c r="BF150" s="224">
        <f>IF(N150="snížená",J150,0)</f>
        <v>0</v>
      </c>
      <c r="BG150" s="224">
        <f>IF(N150="zákl. přenesená",J150,0)</f>
        <v>0</v>
      </c>
      <c r="BH150" s="224">
        <f>IF(N150="sníž. přenesená",J150,0)</f>
        <v>0</v>
      </c>
      <c r="BI150" s="224">
        <f>IF(N150="nulová",J150,0)</f>
        <v>0</v>
      </c>
      <c r="BJ150" s="17" t="s">
        <v>80</v>
      </c>
      <c r="BK150" s="224">
        <f>ROUND(I150*H150,2)</f>
        <v>0</v>
      </c>
      <c r="BL150" s="17" t="s">
        <v>141</v>
      </c>
      <c r="BM150" s="223" t="s">
        <v>854</v>
      </c>
    </row>
    <row r="151" s="2" customFormat="1">
      <c r="A151" s="38"/>
      <c r="B151" s="39"/>
      <c r="C151" s="40"/>
      <c r="D151" s="225" t="s">
        <v>143</v>
      </c>
      <c r="E151" s="40"/>
      <c r="F151" s="226" t="s">
        <v>855</v>
      </c>
      <c r="G151" s="40"/>
      <c r="H151" s="40"/>
      <c r="I151" s="227"/>
      <c r="J151" s="40"/>
      <c r="K151" s="40"/>
      <c r="L151" s="44"/>
      <c r="M151" s="228"/>
      <c r="N151" s="229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143</v>
      </c>
      <c r="AU151" s="17" t="s">
        <v>82</v>
      </c>
    </row>
    <row r="152" s="2" customFormat="1">
      <c r="A152" s="38"/>
      <c r="B152" s="39"/>
      <c r="C152" s="40"/>
      <c r="D152" s="230" t="s">
        <v>145</v>
      </c>
      <c r="E152" s="40"/>
      <c r="F152" s="231" t="s">
        <v>856</v>
      </c>
      <c r="G152" s="40"/>
      <c r="H152" s="40"/>
      <c r="I152" s="227"/>
      <c r="J152" s="40"/>
      <c r="K152" s="40"/>
      <c r="L152" s="44"/>
      <c r="M152" s="228"/>
      <c r="N152" s="229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145</v>
      </c>
      <c r="AU152" s="17" t="s">
        <v>82</v>
      </c>
    </row>
    <row r="153" s="2" customFormat="1" ht="33" customHeight="1">
      <c r="A153" s="38"/>
      <c r="B153" s="39"/>
      <c r="C153" s="212" t="s">
        <v>251</v>
      </c>
      <c r="D153" s="212" t="s">
        <v>136</v>
      </c>
      <c r="E153" s="213" t="s">
        <v>857</v>
      </c>
      <c r="F153" s="214" t="s">
        <v>858</v>
      </c>
      <c r="G153" s="215" t="s">
        <v>213</v>
      </c>
      <c r="H153" s="216">
        <v>18</v>
      </c>
      <c r="I153" s="217"/>
      <c r="J153" s="218">
        <f>ROUND(I153*H153,2)</f>
        <v>0</v>
      </c>
      <c r="K153" s="214" t="s">
        <v>150</v>
      </c>
      <c r="L153" s="44"/>
      <c r="M153" s="219" t="s">
        <v>19</v>
      </c>
      <c r="N153" s="220" t="s">
        <v>43</v>
      </c>
      <c r="O153" s="84"/>
      <c r="P153" s="221">
        <f>O153*H153</f>
        <v>0</v>
      </c>
      <c r="Q153" s="221">
        <v>0</v>
      </c>
      <c r="R153" s="221">
        <f>Q153*H153</f>
        <v>0</v>
      </c>
      <c r="S153" s="221">
        <v>0</v>
      </c>
      <c r="T153" s="222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3" t="s">
        <v>141</v>
      </c>
      <c r="AT153" s="223" t="s">
        <v>136</v>
      </c>
      <c r="AU153" s="223" t="s">
        <v>82</v>
      </c>
      <c r="AY153" s="17" t="s">
        <v>134</v>
      </c>
      <c r="BE153" s="224">
        <f>IF(N153="základní",J153,0)</f>
        <v>0</v>
      </c>
      <c r="BF153" s="224">
        <f>IF(N153="snížená",J153,0)</f>
        <v>0</v>
      </c>
      <c r="BG153" s="224">
        <f>IF(N153="zákl. přenesená",J153,0)</f>
        <v>0</v>
      </c>
      <c r="BH153" s="224">
        <f>IF(N153="sníž. přenesená",J153,0)</f>
        <v>0</v>
      </c>
      <c r="BI153" s="224">
        <f>IF(N153="nulová",J153,0)</f>
        <v>0</v>
      </c>
      <c r="BJ153" s="17" t="s">
        <v>80</v>
      </c>
      <c r="BK153" s="224">
        <f>ROUND(I153*H153,2)</f>
        <v>0</v>
      </c>
      <c r="BL153" s="17" t="s">
        <v>141</v>
      </c>
      <c r="BM153" s="223" t="s">
        <v>859</v>
      </c>
    </row>
    <row r="154" s="2" customFormat="1">
      <c r="A154" s="38"/>
      <c r="B154" s="39"/>
      <c r="C154" s="40"/>
      <c r="D154" s="225" t="s">
        <v>143</v>
      </c>
      <c r="E154" s="40"/>
      <c r="F154" s="226" t="s">
        <v>860</v>
      </c>
      <c r="G154" s="40"/>
      <c r="H154" s="40"/>
      <c r="I154" s="227"/>
      <c r="J154" s="40"/>
      <c r="K154" s="40"/>
      <c r="L154" s="44"/>
      <c r="M154" s="228"/>
      <c r="N154" s="229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143</v>
      </c>
      <c r="AU154" s="17" t="s">
        <v>82</v>
      </c>
    </row>
    <row r="155" s="2" customFormat="1">
      <c r="A155" s="38"/>
      <c r="B155" s="39"/>
      <c r="C155" s="40"/>
      <c r="D155" s="230" t="s">
        <v>145</v>
      </c>
      <c r="E155" s="40"/>
      <c r="F155" s="231" t="s">
        <v>861</v>
      </c>
      <c r="G155" s="40"/>
      <c r="H155" s="40"/>
      <c r="I155" s="227"/>
      <c r="J155" s="40"/>
      <c r="K155" s="40"/>
      <c r="L155" s="44"/>
      <c r="M155" s="228"/>
      <c r="N155" s="229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145</v>
      </c>
      <c r="AU155" s="17" t="s">
        <v>82</v>
      </c>
    </row>
    <row r="156" s="13" customFormat="1">
      <c r="A156" s="13"/>
      <c r="B156" s="232"/>
      <c r="C156" s="233"/>
      <c r="D156" s="225" t="s">
        <v>154</v>
      </c>
      <c r="E156" s="234" t="s">
        <v>19</v>
      </c>
      <c r="F156" s="235" t="s">
        <v>862</v>
      </c>
      <c r="G156" s="233"/>
      <c r="H156" s="236">
        <v>18</v>
      </c>
      <c r="I156" s="237"/>
      <c r="J156" s="233"/>
      <c r="K156" s="233"/>
      <c r="L156" s="238"/>
      <c r="M156" s="239"/>
      <c r="N156" s="240"/>
      <c r="O156" s="240"/>
      <c r="P156" s="240"/>
      <c r="Q156" s="240"/>
      <c r="R156" s="240"/>
      <c r="S156" s="240"/>
      <c r="T156" s="24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2" t="s">
        <v>154</v>
      </c>
      <c r="AU156" s="242" t="s">
        <v>82</v>
      </c>
      <c r="AV156" s="13" t="s">
        <v>82</v>
      </c>
      <c r="AW156" s="13" t="s">
        <v>33</v>
      </c>
      <c r="AX156" s="13" t="s">
        <v>80</v>
      </c>
      <c r="AY156" s="242" t="s">
        <v>134</v>
      </c>
    </row>
    <row r="157" s="2" customFormat="1" ht="33" customHeight="1">
      <c r="A157" s="38"/>
      <c r="B157" s="39"/>
      <c r="C157" s="212" t="s">
        <v>256</v>
      </c>
      <c r="D157" s="212" t="s">
        <v>136</v>
      </c>
      <c r="E157" s="213" t="s">
        <v>863</v>
      </c>
      <c r="F157" s="214" t="s">
        <v>864</v>
      </c>
      <c r="G157" s="215" t="s">
        <v>213</v>
      </c>
      <c r="H157" s="216">
        <v>18</v>
      </c>
      <c r="I157" s="217"/>
      <c r="J157" s="218">
        <f>ROUND(I157*H157,2)</f>
        <v>0</v>
      </c>
      <c r="K157" s="214" t="s">
        <v>150</v>
      </c>
      <c r="L157" s="44"/>
      <c r="M157" s="219" t="s">
        <v>19</v>
      </c>
      <c r="N157" s="220" t="s">
        <v>43</v>
      </c>
      <c r="O157" s="84"/>
      <c r="P157" s="221">
        <f>O157*H157</f>
        <v>0</v>
      </c>
      <c r="Q157" s="221">
        <v>0</v>
      </c>
      <c r="R157" s="221">
        <f>Q157*H157</f>
        <v>0</v>
      </c>
      <c r="S157" s="221">
        <v>0</v>
      </c>
      <c r="T157" s="222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3" t="s">
        <v>141</v>
      </c>
      <c r="AT157" s="223" t="s">
        <v>136</v>
      </c>
      <c r="AU157" s="223" t="s">
        <v>82</v>
      </c>
      <c r="AY157" s="17" t="s">
        <v>134</v>
      </c>
      <c r="BE157" s="224">
        <f>IF(N157="základní",J157,0)</f>
        <v>0</v>
      </c>
      <c r="BF157" s="224">
        <f>IF(N157="snížená",J157,0)</f>
        <v>0</v>
      </c>
      <c r="BG157" s="224">
        <f>IF(N157="zákl. přenesená",J157,0)</f>
        <v>0</v>
      </c>
      <c r="BH157" s="224">
        <f>IF(N157="sníž. přenesená",J157,0)</f>
        <v>0</v>
      </c>
      <c r="BI157" s="224">
        <f>IF(N157="nulová",J157,0)</f>
        <v>0</v>
      </c>
      <c r="BJ157" s="17" t="s">
        <v>80</v>
      </c>
      <c r="BK157" s="224">
        <f>ROUND(I157*H157,2)</f>
        <v>0</v>
      </c>
      <c r="BL157" s="17" t="s">
        <v>141</v>
      </c>
      <c r="BM157" s="223" t="s">
        <v>865</v>
      </c>
    </row>
    <row r="158" s="2" customFormat="1">
      <c r="A158" s="38"/>
      <c r="B158" s="39"/>
      <c r="C158" s="40"/>
      <c r="D158" s="225" t="s">
        <v>143</v>
      </c>
      <c r="E158" s="40"/>
      <c r="F158" s="226" t="s">
        <v>866</v>
      </c>
      <c r="G158" s="40"/>
      <c r="H158" s="40"/>
      <c r="I158" s="227"/>
      <c r="J158" s="40"/>
      <c r="K158" s="40"/>
      <c r="L158" s="44"/>
      <c r="M158" s="228"/>
      <c r="N158" s="229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143</v>
      </c>
      <c r="AU158" s="17" t="s">
        <v>82</v>
      </c>
    </row>
    <row r="159" s="2" customFormat="1">
      <c r="A159" s="38"/>
      <c r="B159" s="39"/>
      <c r="C159" s="40"/>
      <c r="D159" s="230" t="s">
        <v>145</v>
      </c>
      <c r="E159" s="40"/>
      <c r="F159" s="231" t="s">
        <v>867</v>
      </c>
      <c r="G159" s="40"/>
      <c r="H159" s="40"/>
      <c r="I159" s="227"/>
      <c r="J159" s="40"/>
      <c r="K159" s="40"/>
      <c r="L159" s="44"/>
      <c r="M159" s="228"/>
      <c r="N159" s="229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145</v>
      </c>
      <c r="AU159" s="17" t="s">
        <v>82</v>
      </c>
    </row>
    <row r="160" s="13" customFormat="1">
      <c r="A160" s="13"/>
      <c r="B160" s="232"/>
      <c r="C160" s="233"/>
      <c r="D160" s="225" t="s">
        <v>154</v>
      </c>
      <c r="E160" s="234" t="s">
        <v>19</v>
      </c>
      <c r="F160" s="235" t="s">
        <v>862</v>
      </c>
      <c r="G160" s="233"/>
      <c r="H160" s="236">
        <v>18</v>
      </c>
      <c r="I160" s="237"/>
      <c r="J160" s="233"/>
      <c r="K160" s="233"/>
      <c r="L160" s="238"/>
      <c r="M160" s="239"/>
      <c r="N160" s="240"/>
      <c r="O160" s="240"/>
      <c r="P160" s="240"/>
      <c r="Q160" s="240"/>
      <c r="R160" s="240"/>
      <c r="S160" s="240"/>
      <c r="T160" s="24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2" t="s">
        <v>154</v>
      </c>
      <c r="AU160" s="242" t="s">
        <v>82</v>
      </c>
      <c r="AV160" s="13" t="s">
        <v>82</v>
      </c>
      <c r="AW160" s="13" t="s">
        <v>33</v>
      </c>
      <c r="AX160" s="13" t="s">
        <v>80</v>
      </c>
      <c r="AY160" s="242" t="s">
        <v>134</v>
      </c>
    </row>
    <row r="161" s="2" customFormat="1" ht="24.15" customHeight="1">
      <c r="A161" s="38"/>
      <c r="B161" s="39"/>
      <c r="C161" s="212" t="s">
        <v>262</v>
      </c>
      <c r="D161" s="212" t="s">
        <v>136</v>
      </c>
      <c r="E161" s="213" t="s">
        <v>868</v>
      </c>
      <c r="F161" s="214" t="s">
        <v>869</v>
      </c>
      <c r="G161" s="215" t="s">
        <v>213</v>
      </c>
      <c r="H161" s="216">
        <v>18</v>
      </c>
      <c r="I161" s="217"/>
      <c r="J161" s="218">
        <f>ROUND(I161*H161,2)</f>
        <v>0</v>
      </c>
      <c r="K161" s="214" t="s">
        <v>150</v>
      </c>
      <c r="L161" s="44"/>
      <c r="M161" s="219" t="s">
        <v>19</v>
      </c>
      <c r="N161" s="220" t="s">
        <v>43</v>
      </c>
      <c r="O161" s="84"/>
      <c r="P161" s="221">
        <f>O161*H161</f>
        <v>0</v>
      </c>
      <c r="Q161" s="221">
        <v>0</v>
      </c>
      <c r="R161" s="221">
        <f>Q161*H161</f>
        <v>0</v>
      </c>
      <c r="S161" s="221">
        <v>0</v>
      </c>
      <c r="T161" s="222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3" t="s">
        <v>141</v>
      </c>
      <c r="AT161" s="223" t="s">
        <v>136</v>
      </c>
      <c r="AU161" s="223" t="s">
        <v>82</v>
      </c>
      <c r="AY161" s="17" t="s">
        <v>134</v>
      </c>
      <c r="BE161" s="224">
        <f>IF(N161="základní",J161,0)</f>
        <v>0</v>
      </c>
      <c r="BF161" s="224">
        <f>IF(N161="snížená",J161,0)</f>
        <v>0</v>
      </c>
      <c r="BG161" s="224">
        <f>IF(N161="zákl. přenesená",J161,0)</f>
        <v>0</v>
      </c>
      <c r="BH161" s="224">
        <f>IF(N161="sníž. přenesená",J161,0)</f>
        <v>0</v>
      </c>
      <c r="BI161" s="224">
        <f>IF(N161="nulová",J161,0)</f>
        <v>0</v>
      </c>
      <c r="BJ161" s="17" t="s">
        <v>80</v>
      </c>
      <c r="BK161" s="224">
        <f>ROUND(I161*H161,2)</f>
        <v>0</v>
      </c>
      <c r="BL161" s="17" t="s">
        <v>141</v>
      </c>
      <c r="BM161" s="223" t="s">
        <v>870</v>
      </c>
    </row>
    <row r="162" s="2" customFormat="1">
      <c r="A162" s="38"/>
      <c r="B162" s="39"/>
      <c r="C162" s="40"/>
      <c r="D162" s="225" t="s">
        <v>143</v>
      </c>
      <c r="E162" s="40"/>
      <c r="F162" s="226" t="s">
        <v>871</v>
      </c>
      <c r="G162" s="40"/>
      <c r="H162" s="40"/>
      <c r="I162" s="227"/>
      <c r="J162" s="40"/>
      <c r="K162" s="40"/>
      <c r="L162" s="44"/>
      <c r="M162" s="228"/>
      <c r="N162" s="229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143</v>
      </c>
      <c r="AU162" s="17" t="s">
        <v>82</v>
      </c>
    </row>
    <row r="163" s="2" customFormat="1">
      <c r="A163" s="38"/>
      <c r="B163" s="39"/>
      <c r="C163" s="40"/>
      <c r="D163" s="230" t="s">
        <v>145</v>
      </c>
      <c r="E163" s="40"/>
      <c r="F163" s="231" t="s">
        <v>872</v>
      </c>
      <c r="G163" s="40"/>
      <c r="H163" s="40"/>
      <c r="I163" s="227"/>
      <c r="J163" s="40"/>
      <c r="K163" s="40"/>
      <c r="L163" s="44"/>
      <c r="M163" s="228"/>
      <c r="N163" s="229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145</v>
      </c>
      <c r="AU163" s="17" t="s">
        <v>82</v>
      </c>
    </row>
    <row r="164" s="13" customFormat="1">
      <c r="A164" s="13"/>
      <c r="B164" s="232"/>
      <c r="C164" s="233"/>
      <c r="D164" s="225" t="s">
        <v>154</v>
      </c>
      <c r="E164" s="234" t="s">
        <v>19</v>
      </c>
      <c r="F164" s="235" t="s">
        <v>862</v>
      </c>
      <c r="G164" s="233"/>
      <c r="H164" s="236">
        <v>18</v>
      </c>
      <c r="I164" s="237"/>
      <c r="J164" s="233"/>
      <c r="K164" s="233"/>
      <c r="L164" s="238"/>
      <c r="M164" s="239"/>
      <c r="N164" s="240"/>
      <c r="O164" s="240"/>
      <c r="P164" s="240"/>
      <c r="Q164" s="240"/>
      <c r="R164" s="240"/>
      <c r="S164" s="240"/>
      <c r="T164" s="24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2" t="s">
        <v>154</v>
      </c>
      <c r="AU164" s="242" t="s">
        <v>82</v>
      </c>
      <c r="AV164" s="13" t="s">
        <v>82</v>
      </c>
      <c r="AW164" s="13" t="s">
        <v>33</v>
      </c>
      <c r="AX164" s="13" t="s">
        <v>80</v>
      </c>
      <c r="AY164" s="242" t="s">
        <v>134</v>
      </c>
    </row>
    <row r="165" s="2" customFormat="1" ht="24.15" customHeight="1">
      <c r="A165" s="38"/>
      <c r="B165" s="39"/>
      <c r="C165" s="212" t="s">
        <v>7</v>
      </c>
      <c r="D165" s="212" t="s">
        <v>136</v>
      </c>
      <c r="E165" s="213" t="s">
        <v>873</v>
      </c>
      <c r="F165" s="214" t="s">
        <v>874</v>
      </c>
      <c r="G165" s="215" t="s">
        <v>139</v>
      </c>
      <c r="H165" s="216">
        <v>375</v>
      </c>
      <c r="I165" s="217"/>
      <c r="J165" s="218">
        <f>ROUND(I165*H165,2)</f>
        <v>0</v>
      </c>
      <c r="K165" s="214" t="s">
        <v>150</v>
      </c>
      <c r="L165" s="44"/>
      <c r="M165" s="219" t="s">
        <v>19</v>
      </c>
      <c r="N165" s="220" t="s">
        <v>43</v>
      </c>
      <c r="O165" s="84"/>
      <c r="P165" s="221">
        <f>O165*H165</f>
        <v>0</v>
      </c>
      <c r="Q165" s="221">
        <v>0</v>
      </c>
      <c r="R165" s="221">
        <f>Q165*H165</f>
        <v>0</v>
      </c>
      <c r="S165" s="221">
        <v>0</v>
      </c>
      <c r="T165" s="222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3" t="s">
        <v>141</v>
      </c>
      <c r="AT165" s="223" t="s">
        <v>136</v>
      </c>
      <c r="AU165" s="223" t="s">
        <v>82</v>
      </c>
      <c r="AY165" s="17" t="s">
        <v>134</v>
      </c>
      <c r="BE165" s="224">
        <f>IF(N165="základní",J165,0)</f>
        <v>0</v>
      </c>
      <c r="BF165" s="224">
        <f>IF(N165="snížená",J165,0)</f>
        <v>0</v>
      </c>
      <c r="BG165" s="224">
        <f>IF(N165="zákl. přenesená",J165,0)</f>
        <v>0</v>
      </c>
      <c r="BH165" s="224">
        <f>IF(N165="sníž. přenesená",J165,0)</f>
        <v>0</v>
      </c>
      <c r="BI165" s="224">
        <f>IF(N165="nulová",J165,0)</f>
        <v>0</v>
      </c>
      <c r="BJ165" s="17" t="s">
        <v>80</v>
      </c>
      <c r="BK165" s="224">
        <f>ROUND(I165*H165,2)</f>
        <v>0</v>
      </c>
      <c r="BL165" s="17" t="s">
        <v>141</v>
      </c>
      <c r="BM165" s="223" t="s">
        <v>875</v>
      </c>
    </row>
    <row r="166" s="2" customFormat="1">
      <c r="A166" s="38"/>
      <c r="B166" s="39"/>
      <c r="C166" s="40"/>
      <c r="D166" s="225" t="s">
        <v>143</v>
      </c>
      <c r="E166" s="40"/>
      <c r="F166" s="226" t="s">
        <v>876</v>
      </c>
      <c r="G166" s="40"/>
      <c r="H166" s="40"/>
      <c r="I166" s="227"/>
      <c r="J166" s="40"/>
      <c r="K166" s="40"/>
      <c r="L166" s="44"/>
      <c r="M166" s="228"/>
      <c r="N166" s="229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143</v>
      </c>
      <c r="AU166" s="17" t="s">
        <v>82</v>
      </c>
    </row>
    <row r="167" s="2" customFormat="1">
      <c r="A167" s="38"/>
      <c r="B167" s="39"/>
      <c r="C167" s="40"/>
      <c r="D167" s="230" t="s">
        <v>145</v>
      </c>
      <c r="E167" s="40"/>
      <c r="F167" s="231" t="s">
        <v>877</v>
      </c>
      <c r="G167" s="40"/>
      <c r="H167" s="40"/>
      <c r="I167" s="227"/>
      <c r="J167" s="40"/>
      <c r="K167" s="40"/>
      <c r="L167" s="44"/>
      <c r="M167" s="228"/>
      <c r="N167" s="229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145</v>
      </c>
      <c r="AU167" s="17" t="s">
        <v>82</v>
      </c>
    </row>
    <row r="168" s="13" customFormat="1">
      <c r="A168" s="13"/>
      <c r="B168" s="232"/>
      <c r="C168" s="233"/>
      <c r="D168" s="225" t="s">
        <v>154</v>
      </c>
      <c r="E168" s="234" t="s">
        <v>19</v>
      </c>
      <c r="F168" s="235" t="s">
        <v>878</v>
      </c>
      <c r="G168" s="233"/>
      <c r="H168" s="236">
        <v>375</v>
      </c>
      <c r="I168" s="237"/>
      <c r="J168" s="233"/>
      <c r="K168" s="233"/>
      <c r="L168" s="238"/>
      <c r="M168" s="239"/>
      <c r="N168" s="240"/>
      <c r="O168" s="240"/>
      <c r="P168" s="240"/>
      <c r="Q168" s="240"/>
      <c r="R168" s="240"/>
      <c r="S168" s="240"/>
      <c r="T168" s="24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2" t="s">
        <v>154</v>
      </c>
      <c r="AU168" s="242" t="s">
        <v>82</v>
      </c>
      <c r="AV168" s="13" t="s">
        <v>82</v>
      </c>
      <c r="AW168" s="13" t="s">
        <v>33</v>
      </c>
      <c r="AX168" s="13" t="s">
        <v>80</v>
      </c>
      <c r="AY168" s="242" t="s">
        <v>134</v>
      </c>
    </row>
    <row r="169" s="2" customFormat="1" ht="37.8" customHeight="1">
      <c r="A169" s="38"/>
      <c r="B169" s="39"/>
      <c r="C169" s="212" t="s">
        <v>272</v>
      </c>
      <c r="D169" s="212" t="s">
        <v>136</v>
      </c>
      <c r="E169" s="213" t="s">
        <v>879</v>
      </c>
      <c r="F169" s="214" t="s">
        <v>880</v>
      </c>
      <c r="G169" s="215" t="s">
        <v>149</v>
      </c>
      <c r="H169" s="216">
        <v>3.3999999999999999</v>
      </c>
      <c r="I169" s="217"/>
      <c r="J169" s="218">
        <f>ROUND(I169*H169,2)</f>
        <v>0</v>
      </c>
      <c r="K169" s="214" t="s">
        <v>150</v>
      </c>
      <c r="L169" s="44"/>
      <c r="M169" s="219" t="s">
        <v>19</v>
      </c>
      <c r="N169" s="220" t="s">
        <v>43</v>
      </c>
      <c r="O169" s="84"/>
      <c r="P169" s="221">
        <f>O169*H169</f>
        <v>0</v>
      </c>
      <c r="Q169" s="221">
        <v>0</v>
      </c>
      <c r="R169" s="221">
        <f>Q169*H169</f>
        <v>0</v>
      </c>
      <c r="S169" s="221">
        <v>0</v>
      </c>
      <c r="T169" s="222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3" t="s">
        <v>141</v>
      </c>
      <c r="AT169" s="223" t="s">
        <v>136</v>
      </c>
      <c r="AU169" s="223" t="s">
        <v>82</v>
      </c>
      <c r="AY169" s="17" t="s">
        <v>134</v>
      </c>
      <c r="BE169" s="224">
        <f>IF(N169="základní",J169,0)</f>
        <v>0</v>
      </c>
      <c r="BF169" s="224">
        <f>IF(N169="snížená",J169,0)</f>
        <v>0</v>
      </c>
      <c r="BG169" s="224">
        <f>IF(N169="zákl. přenesená",J169,0)</f>
        <v>0</v>
      </c>
      <c r="BH169" s="224">
        <f>IF(N169="sníž. přenesená",J169,0)</f>
        <v>0</v>
      </c>
      <c r="BI169" s="224">
        <f>IF(N169="nulová",J169,0)</f>
        <v>0</v>
      </c>
      <c r="BJ169" s="17" t="s">
        <v>80</v>
      </c>
      <c r="BK169" s="224">
        <f>ROUND(I169*H169,2)</f>
        <v>0</v>
      </c>
      <c r="BL169" s="17" t="s">
        <v>141</v>
      </c>
      <c r="BM169" s="223" t="s">
        <v>881</v>
      </c>
    </row>
    <row r="170" s="2" customFormat="1">
      <c r="A170" s="38"/>
      <c r="B170" s="39"/>
      <c r="C170" s="40"/>
      <c r="D170" s="225" t="s">
        <v>143</v>
      </c>
      <c r="E170" s="40"/>
      <c r="F170" s="226" t="s">
        <v>882</v>
      </c>
      <c r="G170" s="40"/>
      <c r="H170" s="40"/>
      <c r="I170" s="227"/>
      <c r="J170" s="40"/>
      <c r="K170" s="40"/>
      <c r="L170" s="44"/>
      <c r="M170" s="228"/>
      <c r="N170" s="229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143</v>
      </c>
      <c r="AU170" s="17" t="s">
        <v>82</v>
      </c>
    </row>
    <row r="171" s="2" customFormat="1">
      <c r="A171" s="38"/>
      <c r="B171" s="39"/>
      <c r="C171" s="40"/>
      <c r="D171" s="230" t="s">
        <v>145</v>
      </c>
      <c r="E171" s="40"/>
      <c r="F171" s="231" t="s">
        <v>883</v>
      </c>
      <c r="G171" s="40"/>
      <c r="H171" s="40"/>
      <c r="I171" s="227"/>
      <c r="J171" s="40"/>
      <c r="K171" s="40"/>
      <c r="L171" s="44"/>
      <c r="M171" s="228"/>
      <c r="N171" s="229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145</v>
      </c>
      <c r="AU171" s="17" t="s">
        <v>82</v>
      </c>
    </row>
    <row r="172" s="13" customFormat="1">
      <c r="A172" s="13"/>
      <c r="B172" s="232"/>
      <c r="C172" s="233"/>
      <c r="D172" s="225" t="s">
        <v>154</v>
      </c>
      <c r="E172" s="234" t="s">
        <v>19</v>
      </c>
      <c r="F172" s="235" t="s">
        <v>884</v>
      </c>
      <c r="G172" s="233"/>
      <c r="H172" s="236">
        <v>3.3999999999999999</v>
      </c>
      <c r="I172" s="237"/>
      <c r="J172" s="233"/>
      <c r="K172" s="233"/>
      <c r="L172" s="238"/>
      <c r="M172" s="239"/>
      <c r="N172" s="240"/>
      <c r="O172" s="240"/>
      <c r="P172" s="240"/>
      <c r="Q172" s="240"/>
      <c r="R172" s="240"/>
      <c r="S172" s="240"/>
      <c r="T172" s="24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2" t="s">
        <v>154</v>
      </c>
      <c r="AU172" s="242" t="s">
        <v>82</v>
      </c>
      <c r="AV172" s="13" t="s">
        <v>82</v>
      </c>
      <c r="AW172" s="13" t="s">
        <v>33</v>
      </c>
      <c r="AX172" s="13" t="s">
        <v>72</v>
      </c>
      <c r="AY172" s="242" t="s">
        <v>134</v>
      </c>
    </row>
    <row r="173" s="14" customFormat="1">
      <c r="A173" s="14"/>
      <c r="B173" s="243"/>
      <c r="C173" s="244"/>
      <c r="D173" s="225" t="s">
        <v>154</v>
      </c>
      <c r="E173" s="245" t="s">
        <v>19</v>
      </c>
      <c r="F173" s="246" t="s">
        <v>156</v>
      </c>
      <c r="G173" s="244"/>
      <c r="H173" s="247">
        <v>3.3999999999999999</v>
      </c>
      <c r="I173" s="248"/>
      <c r="J173" s="244"/>
      <c r="K173" s="244"/>
      <c r="L173" s="249"/>
      <c r="M173" s="250"/>
      <c r="N173" s="251"/>
      <c r="O173" s="251"/>
      <c r="P173" s="251"/>
      <c r="Q173" s="251"/>
      <c r="R173" s="251"/>
      <c r="S173" s="251"/>
      <c r="T173" s="252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3" t="s">
        <v>154</v>
      </c>
      <c r="AU173" s="253" t="s">
        <v>82</v>
      </c>
      <c r="AV173" s="14" t="s">
        <v>141</v>
      </c>
      <c r="AW173" s="14" t="s">
        <v>33</v>
      </c>
      <c r="AX173" s="14" t="s">
        <v>80</v>
      </c>
      <c r="AY173" s="253" t="s">
        <v>134</v>
      </c>
    </row>
    <row r="174" s="2" customFormat="1" ht="16.5" customHeight="1">
      <c r="A174" s="38"/>
      <c r="B174" s="39"/>
      <c r="C174" s="254" t="s">
        <v>277</v>
      </c>
      <c r="D174" s="254" t="s">
        <v>192</v>
      </c>
      <c r="E174" s="255" t="s">
        <v>885</v>
      </c>
      <c r="F174" s="256" t="s">
        <v>886</v>
      </c>
      <c r="G174" s="257" t="s">
        <v>206</v>
      </c>
      <c r="H174" s="258">
        <v>6.1200000000000001</v>
      </c>
      <c r="I174" s="259"/>
      <c r="J174" s="260">
        <f>ROUND(I174*H174,2)</f>
        <v>0</v>
      </c>
      <c r="K174" s="256" t="s">
        <v>150</v>
      </c>
      <c r="L174" s="261"/>
      <c r="M174" s="262" t="s">
        <v>19</v>
      </c>
      <c r="N174" s="263" t="s">
        <v>43</v>
      </c>
      <c r="O174" s="84"/>
      <c r="P174" s="221">
        <f>O174*H174</f>
        <v>0</v>
      </c>
      <c r="Q174" s="221">
        <v>1</v>
      </c>
      <c r="R174" s="221">
        <f>Q174*H174</f>
        <v>6.1200000000000001</v>
      </c>
      <c r="S174" s="221">
        <v>0</v>
      </c>
      <c r="T174" s="222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3" t="s">
        <v>187</v>
      </c>
      <c r="AT174" s="223" t="s">
        <v>192</v>
      </c>
      <c r="AU174" s="223" t="s">
        <v>82</v>
      </c>
      <c r="AY174" s="17" t="s">
        <v>134</v>
      </c>
      <c r="BE174" s="224">
        <f>IF(N174="základní",J174,0)</f>
        <v>0</v>
      </c>
      <c r="BF174" s="224">
        <f>IF(N174="snížená",J174,0)</f>
        <v>0</v>
      </c>
      <c r="BG174" s="224">
        <f>IF(N174="zákl. přenesená",J174,0)</f>
        <v>0</v>
      </c>
      <c r="BH174" s="224">
        <f>IF(N174="sníž. přenesená",J174,0)</f>
        <v>0</v>
      </c>
      <c r="BI174" s="224">
        <f>IF(N174="nulová",J174,0)</f>
        <v>0</v>
      </c>
      <c r="BJ174" s="17" t="s">
        <v>80</v>
      </c>
      <c r="BK174" s="224">
        <f>ROUND(I174*H174,2)</f>
        <v>0</v>
      </c>
      <c r="BL174" s="17" t="s">
        <v>141</v>
      </c>
      <c r="BM174" s="223" t="s">
        <v>887</v>
      </c>
    </row>
    <row r="175" s="2" customFormat="1">
      <c r="A175" s="38"/>
      <c r="B175" s="39"/>
      <c r="C175" s="40"/>
      <c r="D175" s="225" t="s">
        <v>143</v>
      </c>
      <c r="E175" s="40"/>
      <c r="F175" s="226" t="s">
        <v>886</v>
      </c>
      <c r="G175" s="40"/>
      <c r="H175" s="40"/>
      <c r="I175" s="227"/>
      <c r="J175" s="40"/>
      <c r="K175" s="40"/>
      <c r="L175" s="44"/>
      <c r="M175" s="228"/>
      <c r="N175" s="229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143</v>
      </c>
      <c r="AU175" s="17" t="s">
        <v>82</v>
      </c>
    </row>
    <row r="176" s="13" customFormat="1">
      <c r="A176" s="13"/>
      <c r="B176" s="232"/>
      <c r="C176" s="233"/>
      <c r="D176" s="225" t="s">
        <v>154</v>
      </c>
      <c r="E176" s="234" t="s">
        <v>19</v>
      </c>
      <c r="F176" s="235" t="s">
        <v>888</v>
      </c>
      <c r="G176" s="233"/>
      <c r="H176" s="236">
        <v>6.1200000000000001</v>
      </c>
      <c r="I176" s="237"/>
      <c r="J176" s="233"/>
      <c r="K176" s="233"/>
      <c r="L176" s="238"/>
      <c r="M176" s="239"/>
      <c r="N176" s="240"/>
      <c r="O176" s="240"/>
      <c r="P176" s="240"/>
      <c r="Q176" s="240"/>
      <c r="R176" s="240"/>
      <c r="S176" s="240"/>
      <c r="T176" s="24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2" t="s">
        <v>154</v>
      </c>
      <c r="AU176" s="242" t="s">
        <v>82</v>
      </c>
      <c r="AV176" s="13" t="s">
        <v>82</v>
      </c>
      <c r="AW176" s="13" t="s">
        <v>33</v>
      </c>
      <c r="AX176" s="13" t="s">
        <v>80</v>
      </c>
      <c r="AY176" s="242" t="s">
        <v>134</v>
      </c>
    </row>
    <row r="177" s="2" customFormat="1" ht="24.15" customHeight="1">
      <c r="A177" s="38"/>
      <c r="B177" s="39"/>
      <c r="C177" s="212" t="s">
        <v>283</v>
      </c>
      <c r="D177" s="212" t="s">
        <v>136</v>
      </c>
      <c r="E177" s="213" t="s">
        <v>889</v>
      </c>
      <c r="F177" s="214" t="s">
        <v>890</v>
      </c>
      <c r="G177" s="215" t="s">
        <v>149</v>
      </c>
      <c r="H177" s="216">
        <v>3.3999999999999999</v>
      </c>
      <c r="I177" s="217"/>
      <c r="J177" s="218">
        <f>ROUND(I177*H177,2)</f>
        <v>0</v>
      </c>
      <c r="K177" s="214" t="s">
        <v>150</v>
      </c>
      <c r="L177" s="44"/>
      <c r="M177" s="219" t="s">
        <v>19</v>
      </c>
      <c r="N177" s="220" t="s">
        <v>43</v>
      </c>
      <c r="O177" s="84"/>
      <c r="P177" s="221">
        <f>O177*H177</f>
        <v>0</v>
      </c>
      <c r="Q177" s="221">
        <v>0</v>
      </c>
      <c r="R177" s="221">
        <f>Q177*H177</f>
        <v>0</v>
      </c>
      <c r="S177" s="221">
        <v>0</v>
      </c>
      <c r="T177" s="222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3" t="s">
        <v>141</v>
      </c>
      <c r="AT177" s="223" t="s">
        <v>136</v>
      </c>
      <c r="AU177" s="223" t="s">
        <v>82</v>
      </c>
      <c r="AY177" s="17" t="s">
        <v>134</v>
      </c>
      <c r="BE177" s="224">
        <f>IF(N177="základní",J177,0)</f>
        <v>0</v>
      </c>
      <c r="BF177" s="224">
        <f>IF(N177="snížená",J177,0)</f>
        <v>0</v>
      </c>
      <c r="BG177" s="224">
        <f>IF(N177="zákl. přenesená",J177,0)</f>
        <v>0</v>
      </c>
      <c r="BH177" s="224">
        <f>IF(N177="sníž. přenesená",J177,0)</f>
        <v>0</v>
      </c>
      <c r="BI177" s="224">
        <f>IF(N177="nulová",J177,0)</f>
        <v>0</v>
      </c>
      <c r="BJ177" s="17" t="s">
        <v>80</v>
      </c>
      <c r="BK177" s="224">
        <f>ROUND(I177*H177,2)</f>
        <v>0</v>
      </c>
      <c r="BL177" s="17" t="s">
        <v>141</v>
      </c>
      <c r="BM177" s="223" t="s">
        <v>891</v>
      </c>
    </row>
    <row r="178" s="2" customFormat="1">
      <c r="A178" s="38"/>
      <c r="B178" s="39"/>
      <c r="C178" s="40"/>
      <c r="D178" s="225" t="s">
        <v>143</v>
      </c>
      <c r="E178" s="40"/>
      <c r="F178" s="226" t="s">
        <v>892</v>
      </c>
      <c r="G178" s="40"/>
      <c r="H178" s="40"/>
      <c r="I178" s="227"/>
      <c r="J178" s="40"/>
      <c r="K178" s="40"/>
      <c r="L178" s="44"/>
      <c r="M178" s="228"/>
      <c r="N178" s="229"/>
      <c r="O178" s="84"/>
      <c r="P178" s="84"/>
      <c r="Q178" s="84"/>
      <c r="R178" s="84"/>
      <c r="S178" s="84"/>
      <c r="T178" s="85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143</v>
      </c>
      <c r="AU178" s="17" t="s">
        <v>82</v>
      </c>
    </row>
    <row r="179" s="2" customFormat="1">
      <c r="A179" s="38"/>
      <c r="B179" s="39"/>
      <c r="C179" s="40"/>
      <c r="D179" s="230" t="s">
        <v>145</v>
      </c>
      <c r="E179" s="40"/>
      <c r="F179" s="231" t="s">
        <v>893</v>
      </c>
      <c r="G179" s="40"/>
      <c r="H179" s="40"/>
      <c r="I179" s="227"/>
      <c r="J179" s="40"/>
      <c r="K179" s="40"/>
      <c r="L179" s="44"/>
      <c r="M179" s="228"/>
      <c r="N179" s="229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145</v>
      </c>
      <c r="AU179" s="17" t="s">
        <v>82</v>
      </c>
    </row>
    <row r="180" s="13" customFormat="1">
      <c r="A180" s="13"/>
      <c r="B180" s="232"/>
      <c r="C180" s="233"/>
      <c r="D180" s="225" t="s">
        <v>154</v>
      </c>
      <c r="E180" s="234" t="s">
        <v>19</v>
      </c>
      <c r="F180" s="235" t="s">
        <v>894</v>
      </c>
      <c r="G180" s="233"/>
      <c r="H180" s="236">
        <v>3.3999999999999999</v>
      </c>
      <c r="I180" s="237"/>
      <c r="J180" s="233"/>
      <c r="K180" s="233"/>
      <c r="L180" s="238"/>
      <c r="M180" s="239"/>
      <c r="N180" s="240"/>
      <c r="O180" s="240"/>
      <c r="P180" s="240"/>
      <c r="Q180" s="240"/>
      <c r="R180" s="240"/>
      <c r="S180" s="240"/>
      <c r="T180" s="24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2" t="s">
        <v>154</v>
      </c>
      <c r="AU180" s="242" t="s">
        <v>82</v>
      </c>
      <c r="AV180" s="13" t="s">
        <v>82</v>
      </c>
      <c r="AW180" s="13" t="s">
        <v>33</v>
      </c>
      <c r="AX180" s="13" t="s">
        <v>80</v>
      </c>
      <c r="AY180" s="242" t="s">
        <v>134</v>
      </c>
    </row>
    <row r="181" s="2" customFormat="1" ht="16.5" customHeight="1">
      <c r="A181" s="38"/>
      <c r="B181" s="39"/>
      <c r="C181" s="212" t="s">
        <v>289</v>
      </c>
      <c r="D181" s="212" t="s">
        <v>136</v>
      </c>
      <c r="E181" s="213" t="s">
        <v>178</v>
      </c>
      <c r="F181" s="214" t="s">
        <v>19</v>
      </c>
      <c r="G181" s="215" t="s">
        <v>149</v>
      </c>
      <c r="H181" s="216">
        <v>48.195</v>
      </c>
      <c r="I181" s="217"/>
      <c r="J181" s="218">
        <f>ROUND(I181*H181,2)</f>
        <v>0</v>
      </c>
      <c r="K181" s="214" t="s">
        <v>19</v>
      </c>
      <c r="L181" s="44"/>
      <c r="M181" s="219" t="s">
        <v>19</v>
      </c>
      <c r="N181" s="220" t="s">
        <v>43</v>
      </c>
      <c r="O181" s="84"/>
      <c r="P181" s="221">
        <f>O181*H181</f>
        <v>0</v>
      </c>
      <c r="Q181" s="221">
        <v>0</v>
      </c>
      <c r="R181" s="221">
        <f>Q181*H181</f>
        <v>0</v>
      </c>
      <c r="S181" s="221">
        <v>0</v>
      </c>
      <c r="T181" s="222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3" t="s">
        <v>141</v>
      </c>
      <c r="AT181" s="223" t="s">
        <v>136</v>
      </c>
      <c r="AU181" s="223" t="s">
        <v>82</v>
      </c>
      <c r="AY181" s="17" t="s">
        <v>134</v>
      </c>
      <c r="BE181" s="224">
        <f>IF(N181="základní",J181,0)</f>
        <v>0</v>
      </c>
      <c r="BF181" s="224">
        <f>IF(N181="snížená",J181,0)</f>
        <v>0</v>
      </c>
      <c r="BG181" s="224">
        <f>IF(N181="zákl. přenesená",J181,0)</f>
        <v>0</v>
      </c>
      <c r="BH181" s="224">
        <f>IF(N181="sníž. přenesená",J181,0)</f>
        <v>0</v>
      </c>
      <c r="BI181" s="224">
        <f>IF(N181="nulová",J181,0)</f>
        <v>0</v>
      </c>
      <c r="BJ181" s="17" t="s">
        <v>80</v>
      </c>
      <c r="BK181" s="224">
        <f>ROUND(I181*H181,2)</f>
        <v>0</v>
      </c>
      <c r="BL181" s="17" t="s">
        <v>141</v>
      </c>
      <c r="BM181" s="223" t="s">
        <v>895</v>
      </c>
    </row>
    <row r="182" s="2" customFormat="1">
      <c r="A182" s="38"/>
      <c r="B182" s="39"/>
      <c r="C182" s="40"/>
      <c r="D182" s="225" t="s">
        <v>143</v>
      </c>
      <c r="E182" s="40"/>
      <c r="F182" s="226" t="s">
        <v>180</v>
      </c>
      <c r="G182" s="40"/>
      <c r="H182" s="40"/>
      <c r="I182" s="227"/>
      <c r="J182" s="40"/>
      <c r="K182" s="40"/>
      <c r="L182" s="44"/>
      <c r="M182" s="228"/>
      <c r="N182" s="229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143</v>
      </c>
      <c r="AU182" s="17" t="s">
        <v>82</v>
      </c>
    </row>
    <row r="183" s="2" customFormat="1" ht="24.15" customHeight="1">
      <c r="A183" s="38"/>
      <c r="B183" s="39"/>
      <c r="C183" s="212" t="s">
        <v>295</v>
      </c>
      <c r="D183" s="212" t="s">
        <v>136</v>
      </c>
      <c r="E183" s="213" t="s">
        <v>197</v>
      </c>
      <c r="F183" s="214" t="s">
        <v>198</v>
      </c>
      <c r="G183" s="215" t="s">
        <v>149</v>
      </c>
      <c r="H183" s="216">
        <v>8.6720000000000006</v>
      </c>
      <c r="I183" s="217"/>
      <c r="J183" s="218">
        <f>ROUND(I183*H183,2)</f>
        <v>0</v>
      </c>
      <c r="K183" s="214" t="s">
        <v>150</v>
      </c>
      <c r="L183" s="44"/>
      <c r="M183" s="219" t="s">
        <v>19</v>
      </c>
      <c r="N183" s="220" t="s">
        <v>43</v>
      </c>
      <c r="O183" s="84"/>
      <c r="P183" s="221">
        <f>O183*H183</f>
        <v>0</v>
      </c>
      <c r="Q183" s="221">
        <v>0</v>
      </c>
      <c r="R183" s="221">
        <f>Q183*H183</f>
        <v>0</v>
      </c>
      <c r="S183" s="221">
        <v>0</v>
      </c>
      <c r="T183" s="222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3" t="s">
        <v>141</v>
      </c>
      <c r="AT183" s="223" t="s">
        <v>136</v>
      </c>
      <c r="AU183" s="223" t="s">
        <v>82</v>
      </c>
      <c r="AY183" s="17" t="s">
        <v>134</v>
      </c>
      <c r="BE183" s="224">
        <f>IF(N183="základní",J183,0)</f>
        <v>0</v>
      </c>
      <c r="BF183" s="224">
        <f>IF(N183="snížená",J183,0)</f>
        <v>0</v>
      </c>
      <c r="BG183" s="224">
        <f>IF(N183="zákl. přenesená",J183,0)</f>
        <v>0</v>
      </c>
      <c r="BH183" s="224">
        <f>IF(N183="sníž. přenesená",J183,0)</f>
        <v>0</v>
      </c>
      <c r="BI183" s="224">
        <f>IF(N183="nulová",J183,0)</f>
        <v>0</v>
      </c>
      <c r="BJ183" s="17" t="s">
        <v>80</v>
      </c>
      <c r="BK183" s="224">
        <f>ROUND(I183*H183,2)</f>
        <v>0</v>
      </c>
      <c r="BL183" s="17" t="s">
        <v>141</v>
      </c>
      <c r="BM183" s="223" t="s">
        <v>896</v>
      </c>
    </row>
    <row r="184" s="2" customFormat="1">
      <c r="A184" s="38"/>
      <c r="B184" s="39"/>
      <c r="C184" s="40"/>
      <c r="D184" s="225" t="s">
        <v>143</v>
      </c>
      <c r="E184" s="40"/>
      <c r="F184" s="226" t="s">
        <v>200</v>
      </c>
      <c r="G184" s="40"/>
      <c r="H184" s="40"/>
      <c r="I184" s="227"/>
      <c r="J184" s="40"/>
      <c r="K184" s="40"/>
      <c r="L184" s="44"/>
      <c r="M184" s="228"/>
      <c r="N184" s="229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143</v>
      </c>
      <c r="AU184" s="17" t="s">
        <v>82</v>
      </c>
    </row>
    <row r="185" s="2" customFormat="1">
      <c r="A185" s="38"/>
      <c r="B185" s="39"/>
      <c r="C185" s="40"/>
      <c r="D185" s="230" t="s">
        <v>145</v>
      </c>
      <c r="E185" s="40"/>
      <c r="F185" s="231" t="s">
        <v>897</v>
      </c>
      <c r="G185" s="40"/>
      <c r="H185" s="40"/>
      <c r="I185" s="227"/>
      <c r="J185" s="40"/>
      <c r="K185" s="40"/>
      <c r="L185" s="44"/>
      <c r="M185" s="228"/>
      <c r="N185" s="229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145</v>
      </c>
      <c r="AU185" s="17" t="s">
        <v>82</v>
      </c>
    </row>
    <row r="186" s="13" customFormat="1">
      <c r="A186" s="13"/>
      <c r="B186" s="232"/>
      <c r="C186" s="233"/>
      <c r="D186" s="225" t="s">
        <v>154</v>
      </c>
      <c r="E186" s="234" t="s">
        <v>19</v>
      </c>
      <c r="F186" s="235" t="s">
        <v>836</v>
      </c>
      <c r="G186" s="233"/>
      <c r="H186" s="236">
        <v>8.6720000000000006</v>
      </c>
      <c r="I186" s="237"/>
      <c r="J186" s="233"/>
      <c r="K186" s="233"/>
      <c r="L186" s="238"/>
      <c r="M186" s="239"/>
      <c r="N186" s="240"/>
      <c r="O186" s="240"/>
      <c r="P186" s="240"/>
      <c r="Q186" s="240"/>
      <c r="R186" s="240"/>
      <c r="S186" s="240"/>
      <c r="T186" s="24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2" t="s">
        <v>154</v>
      </c>
      <c r="AU186" s="242" t="s">
        <v>82</v>
      </c>
      <c r="AV186" s="13" t="s">
        <v>82</v>
      </c>
      <c r="AW186" s="13" t="s">
        <v>33</v>
      </c>
      <c r="AX186" s="13" t="s">
        <v>80</v>
      </c>
      <c r="AY186" s="242" t="s">
        <v>134</v>
      </c>
    </row>
    <row r="187" s="2" customFormat="1" ht="16.5" customHeight="1">
      <c r="A187" s="38"/>
      <c r="B187" s="39"/>
      <c r="C187" s="254" t="s">
        <v>299</v>
      </c>
      <c r="D187" s="254" t="s">
        <v>192</v>
      </c>
      <c r="E187" s="255" t="s">
        <v>898</v>
      </c>
      <c r="F187" s="256" t="s">
        <v>899</v>
      </c>
      <c r="G187" s="257" t="s">
        <v>206</v>
      </c>
      <c r="H187" s="258">
        <v>17.344000000000001</v>
      </c>
      <c r="I187" s="259"/>
      <c r="J187" s="260">
        <f>ROUND(I187*H187,2)</f>
        <v>0</v>
      </c>
      <c r="K187" s="256" t="s">
        <v>150</v>
      </c>
      <c r="L187" s="261"/>
      <c r="M187" s="262" t="s">
        <v>19</v>
      </c>
      <c r="N187" s="263" t="s">
        <v>43</v>
      </c>
      <c r="O187" s="84"/>
      <c r="P187" s="221">
        <f>O187*H187</f>
        <v>0</v>
      </c>
      <c r="Q187" s="221">
        <v>1</v>
      </c>
      <c r="R187" s="221">
        <f>Q187*H187</f>
        <v>17.344000000000001</v>
      </c>
      <c r="S187" s="221">
        <v>0</v>
      </c>
      <c r="T187" s="222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3" t="s">
        <v>187</v>
      </c>
      <c r="AT187" s="223" t="s">
        <v>192</v>
      </c>
      <c r="AU187" s="223" t="s">
        <v>82</v>
      </c>
      <c r="AY187" s="17" t="s">
        <v>134</v>
      </c>
      <c r="BE187" s="224">
        <f>IF(N187="základní",J187,0)</f>
        <v>0</v>
      </c>
      <c r="BF187" s="224">
        <f>IF(N187="snížená",J187,0)</f>
        <v>0</v>
      </c>
      <c r="BG187" s="224">
        <f>IF(N187="zákl. přenesená",J187,0)</f>
        <v>0</v>
      </c>
      <c r="BH187" s="224">
        <f>IF(N187="sníž. přenesená",J187,0)</f>
        <v>0</v>
      </c>
      <c r="BI187" s="224">
        <f>IF(N187="nulová",J187,0)</f>
        <v>0</v>
      </c>
      <c r="BJ187" s="17" t="s">
        <v>80</v>
      </c>
      <c r="BK187" s="224">
        <f>ROUND(I187*H187,2)</f>
        <v>0</v>
      </c>
      <c r="BL187" s="17" t="s">
        <v>141</v>
      </c>
      <c r="BM187" s="223" t="s">
        <v>900</v>
      </c>
    </row>
    <row r="188" s="2" customFormat="1">
      <c r="A188" s="38"/>
      <c r="B188" s="39"/>
      <c r="C188" s="40"/>
      <c r="D188" s="225" t="s">
        <v>143</v>
      </c>
      <c r="E188" s="40"/>
      <c r="F188" s="226" t="s">
        <v>899</v>
      </c>
      <c r="G188" s="40"/>
      <c r="H188" s="40"/>
      <c r="I188" s="227"/>
      <c r="J188" s="40"/>
      <c r="K188" s="40"/>
      <c r="L188" s="44"/>
      <c r="M188" s="228"/>
      <c r="N188" s="229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143</v>
      </c>
      <c r="AU188" s="17" t="s">
        <v>82</v>
      </c>
    </row>
    <row r="189" s="13" customFormat="1">
      <c r="A189" s="13"/>
      <c r="B189" s="232"/>
      <c r="C189" s="233"/>
      <c r="D189" s="225" t="s">
        <v>154</v>
      </c>
      <c r="E189" s="234" t="s">
        <v>19</v>
      </c>
      <c r="F189" s="235" t="s">
        <v>836</v>
      </c>
      <c r="G189" s="233"/>
      <c r="H189" s="236">
        <v>8.6720000000000006</v>
      </c>
      <c r="I189" s="237"/>
      <c r="J189" s="233"/>
      <c r="K189" s="233"/>
      <c r="L189" s="238"/>
      <c r="M189" s="239"/>
      <c r="N189" s="240"/>
      <c r="O189" s="240"/>
      <c r="P189" s="240"/>
      <c r="Q189" s="240"/>
      <c r="R189" s="240"/>
      <c r="S189" s="240"/>
      <c r="T189" s="24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2" t="s">
        <v>154</v>
      </c>
      <c r="AU189" s="242" t="s">
        <v>82</v>
      </c>
      <c r="AV189" s="13" t="s">
        <v>82</v>
      </c>
      <c r="AW189" s="13" t="s">
        <v>33</v>
      </c>
      <c r="AX189" s="13" t="s">
        <v>72</v>
      </c>
      <c r="AY189" s="242" t="s">
        <v>134</v>
      </c>
    </row>
    <row r="190" s="13" customFormat="1">
      <c r="A190" s="13"/>
      <c r="B190" s="232"/>
      <c r="C190" s="233"/>
      <c r="D190" s="225" t="s">
        <v>154</v>
      </c>
      <c r="E190" s="234" t="s">
        <v>19</v>
      </c>
      <c r="F190" s="235" t="s">
        <v>901</v>
      </c>
      <c r="G190" s="233"/>
      <c r="H190" s="236">
        <v>17.344000000000001</v>
      </c>
      <c r="I190" s="237"/>
      <c r="J190" s="233"/>
      <c r="K190" s="233"/>
      <c r="L190" s="238"/>
      <c r="M190" s="239"/>
      <c r="N190" s="240"/>
      <c r="O190" s="240"/>
      <c r="P190" s="240"/>
      <c r="Q190" s="240"/>
      <c r="R190" s="240"/>
      <c r="S190" s="240"/>
      <c r="T190" s="24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2" t="s">
        <v>154</v>
      </c>
      <c r="AU190" s="242" t="s">
        <v>82</v>
      </c>
      <c r="AV190" s="13" t="s">
        <v>82</v>
      </c>
      <c r="AW190" s="13" t="s">
        <v>33</v>
      </c>
      <c r="AX190" s="13" t="s">
        <v>80</v>
      </c>
      <c r="AY190" s="242" t="s">
        <v>134</v>
      </c>
    </row>
    <row r="191" s="2" customFormat="1" ht="37.8" customHeight="1">
      <c r="A191" s="38"/>
      <c r="B191" s="39"/>
      <c r="C191" s="212" t="s">
        <v>305</v>
      </c>
      <c r="D191" s="212" t="s">
        <v>136</v>
      </c>
      <c r="E191" s="213" t="s">
        <v>902</v>
      </c>
      <c r="F191" s="214" t="s">
        <v>903</v>
      </c>
      <c r="G191" s="215" t="s">
        <v>139</v>
      </c>
      <c r="H191" s="216">
        <v>27.800000000000001</v>
      </c>
      <c r="I191" s="217"/>
      <c r="J191" s="218">
        <f>ROUND(I191*H191,2)</f>
        <v>0</v>
      </c>
      <c r="K191" s="214" t="s">
        <v>150</v>
      </c>
      <c r="L191" s="44"/>
      <c r="M191" s="219" t="s">
        <v>19</v>
      </c>
      <c r="N191" s="220" t="s">
        <v>43</v>
      </c>
      <c r="O191" s="84"/>
      <c r="P191" s="221">
        <f>O191*H191</f>
        <v>0</v>
      </c>
      <c r="Q191" s="221">
        <v>0</v>
      </c>
      <c r="R191" s="221">
        <f>Q191*H191</f>
        <v>0</v>
      </c>
      <c r="S191" s="221">
        <v>0</v>
      </c>
      <c r="T191" s="222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3" t="s">
        <v>141</v>
      </c>
      <c r="AT191" s="223" t="s">
        <v>136</v>
      </c>
      <c r="AU191" s="223" t="s">
        <v>82</v>
      </c>
      <c r="AY191" s="17" t="s">
        <v>134</v>
      </c>
      <c r="BE191" s="224">
        <f>IF(N191="základní",J191,0)</f>
        <v>0</v>
      </c>
      <c r="BF191" s="224">
        <f>IF(N191="snížená",J191,0)</f>
        <v>0</v>
      </c>
      <c r="BG191" s="224">
        <f>IF(N191="zákl. přenesená",J191,0)</f>
        <v>0</v>
      </c>
      <c r="BH191" s="224">
        <f>IF(N191="sníž. přenesená",J191,0)</f>
        <v>0</v>
      </c>
      <c r="BI191" s="224">
        <f>IF(N191="nulová",J191,0)</f>
        <v>0</v>
      </c>
      <c r="BJ191" s="17" t="s">
        <v>80</v>
      </c>
      <c r="BK191" s="224">
        <f>ROUND(I191*H191,2)</f>
        <v>0</v>
      </c>
      <c r="BL191" s="17" t="s">
        <v>141</v>
      </c>
      <c r="BM191" s="223" t="s">
        <v>904</v>
      </c>
    </row>
    <row r="192" s="2" customFormat="1">
      <c r="A192" s="38"/>
      <c r="B192" s="39"/>
      <c r="C192" s="40"/>
      <c r="D192" s="225" t="s">
        <v>143</v>
      </c>
      <c r="E192" s="40"/>
      <c r="F192" s="226" t="s">
        <v>905</v>
      </c>
      <c r="G192" s="40"/>
      <c r="H192" s="40"/>
      <c r="I192" s="227"/>
      <c r="J192" s="40"/>
      <c r="K192" s="40"/>
      <c r="L192" s="44"/>
      <c r="M192" s="228"/>
      <c r="N192" s="229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143</v>
      </c>
      <c r="AU192" s="17" t="s">
        <v>82</v>
      </c>
    </row>
    <row r="193" s="2" customFormat="1">
      <c r="A193" s="38"/>
      <c r="B193" s="39"/>
      <c r="C193" s="40"/>
      <c r="D193" s="230" t="s">
        <v>145</v>
      </c>
      <c r="E193" s="40"/>
      <c r="F193" s="231" t="s">
        <v>906</v>
      </c>
      <c r="G193" s="40"/>
      <c r="H193" s="40"/>
      <c r="I193" s="227"/>
      <c r="J193" s="40"/>
      <c r="K193" s="40"/>
      <c r="L193" s="44"/>
      <c r="M193" s="228"/>
      <c r="N193" s="229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145</v>
      </c>
      <c r="AU193" s="17" t="s">
        <v>82</v>
      </c>
    </row>
    <row r="194" s="13" customFormat="1">
      <c r="A194" s="13"/>
      <c r="B194" s="232"/>
      <c r="C194" s="233"/>
      <c r="D194" s="225" t="s">
        <v>154</v>
      </c>
      <c r="E194" s="234" t="s">
        <v>19</v>
      </c>
      <c r="F194" s="235" t="s">
        <v>907</v>
      </c>
      <c r="G194" s="233"/>
      <c r="H194" s="236">
        <v>27.800000000000001</v>
      </c>
      <c r="I194" s="237"/>
      <c r="J194" s="233"/>
      <c r="K194" s="233"/>
      <c r="L194" s="238"/>
      <c r="M194" s="239"/>
      <c r="N194" s="240"/>
      <c r="O194" s="240"/>
      <c r="P194" s="240"/>
      <c r="Q194" s="240"/>
      <c r="R194" s="240"/>
      <c r="S194" s="240"/>
      <c r="T194" s="24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2" t="s">
        <v>154</v>
      </c>
      <c r="AU194" s="242" t="s">
        <v>82</v>
      </c>
      <c r="AV194" s="13" t="s">
        <v>82</v>
      </c>
      <c r="AW194" s="13" t="s">
        <v>33</v>
      </c>
      <c r="AX194" s="13" t="s">
        <v>80</v>
      </c>
      <c r="AY194" s="242" t="s">
        <v>134</v>
      </c>
    </row>
    <row r="195" s="2" customFormat="1" ht="24.15" customHeight="1">
      <c r="A195" s="38"/>
      <c r="B195" s="39"/>
      <c r="C195" s="212" t="s">
        <v>309</v>
      </c>
      <c r="D195" s="212" t="s">
        <v>136</v>
      </c>
      <c r="E195" s="213" t="s">
        <v>908</v>
      </c>
      <c r="F195" s="214" t="s">
        <v>909</v>
      </c>
      <c r="G195" s="215" t="s">
        <v>139</v>
      </c>
      <c r="H195" s="216">
        <v>17</v>
      </c>
      <c r="I195" s="217"/>
      <c r="J195" s="218">
        <f>ROUND(I195*H195,2)</f>
        <v>0</v>
      </c>
      <c r="K195" s="214" t="s">
        <v>150</v>
      </c>
      <c r="L195" s="44"/>
      <c r="M195" s="219" t="s">
        <v>19</v>
      </c>
      <c r="N195" s="220" t="s">
        <v>43</v>
      </c>
      <c r="O195" s="84"/>
      <c r="P195" s="221">
        <f>O195*H195</f>
        <v>0</v>
      </c>
      <c r="Q195" s="221">
        <v>0</v>
      </c>
      <c r="R195" s="221">
        <f>Q195*H195</f>
        <v>0</v>
      </c>
      <c r="S195" s="221">
        <v>0</v>
      </c>
      <c r="T195" s="222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3" t="s">
        <v>141</v>
      </c>
      <c r="AT195" s="223" t="s">
        <v>136</v>
      </c>
      <c r="AU195" s="223" t="s">
        <v>82</v>
      </c>
      <c r="AY195" s="17" t="s">
        <v>134</v>
      </c>
      <c r="BE195" s="224">
        <f>IF(N195="základní",J195,0)</f>
        <v>0</v>
      </c>
      <c r="BF195" s="224">
        <f>IF(N195="snížená",J195,0)</f>
        <v>0</v>
      </c>
      <c r="BG195" s="224">
        <f>IF(N195="zákl. přenesená",J195,0)</f>
        <v>0</v>
      </c>
      <c r="BH195" s="224">
        <f>IF(N195="sníž. přenesená",J195,0)</f>
        <v>0</v>
      </c>
      <c r="BI195" s="224">
        <f>IF(N195="nulová",J195,0)</f>
        <v>0</v>
      </c>
      <c r="BJ195" s="17" t="s">
        <v>80</v>
      </c>
      <c r="BK195" s="224">
        <f>ROUND(I195*H195,2)</f>
        <v>0</v>
      </c>
      <c r="BL195" s="17" t="s">
        <v>141</v>
      </c>
      <c r="BM195" s="223" t="s">
        <v>910</v>
      </c>
    </row>
    <row r="196" s="2" customFormat="1">
      <c r="A196" s="38"/>
      <c r="B196" s="39"/>
      <c r="C196" s="40"/>
      <c r="D196" s="225" t="s">
        <v>143</v>
      </c>
      <c r="E196" s="40"/>
      <c r="F196" s="226" t="s">
        <v>911</v>
      </c>
      <c r="G196" s="40"/>
      <c r="H196" s="40"/>
      <c r="I196" s="227"/>
      <c r="J196" s="40"/>
      <c r="K196" s="40"/>
      <c r="L196" s="44"/>
      <c r="M196" s="228"/>
      <c r="N196" s="229"/>
      <c r="O196" s="84"/>
      <c r="P196" s="84"/>
      <c r="Q196" s="84"/>
      <c r="R196" s="84"/>
      <c r="S196" s="84"/>
      <c r="T196" s="85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143</v>
      </c>
      <c r="AU196" s="17" t="s">
        <v>82</v>
      </c>
    </row>
    <row r="197" s="2" customFormat="1">
      <c r="A197" s="38"/>
      <c r="B197" s="39"/>
      <c r="C197" s="40"/>
      <c r="D197" s="230" t="s">
        <v>145</v>
      </c>
      <c r="E197" s="40"/>
      <c r="F197" s="231" t="s">
        <v>912</v>
      </c>
      <c r="G197" s="40"/>
      <c r="H197" s="40"/>
      <c r="I197" s="227"/>
      <c r="J197" s="40"/>
      <c r="K197" s="40"/>
      <c r="L197" s="44"/>
      <c r="M197" s="228"/>
      <c r="N197" s="229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145</v>
      </c>
      <c r="AU197" s="17" t="s">
        <v>82</v>
      </c>
    </row>
    <row r="198" s="13" customFormat="1">
      <c r="A198" s="13"/>
      <c r="B198" s="232"/>
      <c r="C198" s="233"/>
      <c r="D198" s="225" t="s">
        <v>154</v>
      </c>
      <c r="E198" s="234" t="s">
        <v>19</v>
      </c>
      <c r="F198" s="235" t="s">
        <v>245</v>
      </c>
      <c r="G198" s="233"/>
      <c r="H198" s="236">
        <v>17</v>
      </c>
      <c r="I198" s="237"/>
      <c r="J198" s="233"/>
      <c r="K198" s="233"/>
      <c r="L198" s="238"/>
      <c r="M198" s="239"/>
      <c r="N198" s="240"/>
      <c r="O198" s="240"/>
      <c r="P198" s="240"/>
      <c r="Q198" s="240"/>
      <c r="R198" s="240"/>
      <c r="S198" s="240"/>
      <c r="T198" s="24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2" t="s">
        <v>154</v>
      </c>
      <c r="AU198" s="242" t="s">
        <v>82</v>
      </c>
      <c r="AV198" s="13" t="s">
        <v>82</v>
      </c>
      <c r="AW198" s="13" t="s">
        <v>33</v>
      </c>
      <c r="AX198" s="13" t="s">
        <v>80</v>
      </c>
      <c r="AY198" s="242" t="s">
        <v>134</v>
      </c>
    </row>
    <row r="199" s="2" customFormat="1" ht="24.15" customHeight="1">
      <c r="A199" s="38"/>
      <c r="B199" s="39"/>
      <c r="C199" s="212" t="s">
        <v>317</v>
      </c>
      <c r="D199" s="212" t="s">
        <v>136</v>
      </c>
      <c r="E199" s="213" t="s">
        <v>913</v>
      </c>
      <c r="F199" s="214" t="s">
        <v>914</v>
      </c>
      <c r="G199" s="215" t="s">
        <v>139</v>
      </c>
      <c r="H199" s="216">
        <v>533.40999999999997</v>
      </c>
      <c r="I199" s="217"/>
      <c r="J199" s="218">
        <f>ROUND(I199*H199,2)</f>
        <v>0</v>
      </c>
      <c r="K199" s="214" t="s">
        <v>150</v>
      </c>
      <c r="L199" s="44"/>
      <c r="M199" s="219" t="s">
        <v>19</v>
      </c>
      <c r="N199" s="220" t="s">
        <v>43</v>
      </c>
      <c r="O199" s="84"/>
      <c r="P199" s="221">
        <f>O199*H199</f>
        <v>0</v>
      </c>
      <c r="Q199" s="221">
        <v>0</v>
      </c>
      <c r="R199" s="221">
        <f>Q199*H199</f>
        <v>0</v>
      </c>
      <c r="S199" s="221">
        <v>0</v>
      </c>
      <c r="T199" s="222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3" t="s">
        <v>141</v>
      </c>
      <c r="AT199" s="223" t="s">
        <v>136</v>
      </c>
      <c r="AU199" s="223" t="s">
        <v>82</v>
      </c>
      <c r="AY199" s="17" t="s">
        <v>134</v>
      </c>
      <c r="BE199" s="224">
        <f>IF(N199="základní",J199,0)</f>
        <v>0</v>
      </c>
      <c r="BF199" s="224">
        <f>IF(N199="snížená",J199,0)</f>
        <v>0</v>
      </c>
      <c r="BG199" s="224">
        <f>IF(N199="zákl. přenesená",J199,0)</f>
        <v>0</v>
      </c>
      <c r="BH199" s="224">
        <f>IF(N199="sníž. přenesená",J199,0)</f>
        <v>0</v>
      </c>
      <c r="BI199" s="224">
        <f>IF(N199="nulová",J199,0)</f>
        <v>0</v>
      </c>
      <c r="BJ199" s="17" t="s">
        <v>80</v>
      </c>
      <c r="BK199" s="224">
        <f>ROUND(I199*H199,2)</f>
        <v>0</v>
      </c>
      <c r="BL199" s="17" t="s">
        <v>141</v>
      </c>
      <c r="BM199" s="223" t="s">
        <v>915</v>
      </c>
    </row>
    <row r="200" s="2" customFormat="1">
      <c r="A200" s="38"/>
      <c r="B200" s="39"/>
      <c r="C200" s="40"/>
      <c r="D200" s="225" t="s">
        <v>143</v>
      </c>
      <c r="E200" s="40"/>
      <c r="F200" s="226" t="s">
        <v>916</v>
      </c>
      <c r="G200" s="40"/>
      <c r="H200" s="40"/>
      <c r="I200" s="227"/>
      <c r="J200" s="40"/>
      <c r="K200" s="40"/>
      <c r="L200" s="44"/>
      <c r="M200" s="228"/>
      <c r="N200" s="229"/>
      <c r="O200" s="84"/>
      <c r="P200" s="84"/>
      <c r="Q200" s="84"/>
      <c r="R200" s="84"/>
      <c r="S200" s="84"/>
      <c r="T200" s="85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143</v>
      </c>
      <c r="AU200" s="17" t="s">
        <v>82</v>
      </c>
    </row>
    <row r="201" s="2" customFormat="1">
      <c r="A201" s="38"/>
      <c r="B201" s="39"/>
      <c r="C201" s="40"/>
      <c r="D201" s="230" t="s">
        <v>145</v>
      </c>
      <c r="E201" s="40"/>
      <c r="F201" s="231" t="s">
        <v>917</v>
      </c>
      <c r="G201" s="40"/>
      <c r="H201" s="40"/>
      <c r="I201" s="227"/>
      <c r="J201" s="40"/>
      <c r="K201" s="40"/>
      <c r="L201" s="44"/>
      <c r="M201" s="228"/>
      <c r="N201" s="229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145</v>
      </c>
      <c r="AU201" s="17" t="s">
        <v>82</v>
      </c>
    </row>
    <row r="202" s="13" customFormat="1">
      <c r="A202" s="13"/>
      <c r="B202" s="232"/>
      <c r="C202" s="233"/>
      <c r="D202" s="225" t="s">
        <v>154</v>
      </c>
      <c r="E202" s="234" t="s">
        <v>19</v>
      </c>
      <c r="F202" s="235" t="s">
        <v>918</v>
      </c>
      <c r="G202" s="233"/>
      <c r="H202" s="236">
        <v>532.10000000000002</v>
      </c>
      <c r="I202" s="237"/>
      <c r="J202" s="233"/>
      <c r="K202" s="233"/>
      <c r="L202" s="238"/>
      <c r="M202" s="239"/>
      <c r="N202" s="240"/>
      <c r="O202" s="240"/>
      <c r="P202" s="240"/>
      <c r="Q202" s="240"/>
      <c r="R202" s="240"/>
      <c r="S202" s="240"/>
      <c r="T202" s="24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2" t="s">
        <v>154</v>
      </c>
      <c r="AU202" s="242" t="s">
        <v>82</v>
      </c>
      <c r="AV202" s="13" t="s">
        <v>82</v>
      </c>
      <c r="AW202" s="13" t="s">
        <v>33</v>
      </c>
      <c r="AX202" s="13" t="s">
        <v>72</v>
      </c>
      <c r="AY202" s="242" t="s">
        <v>134</v>
      </c>
    </row>
    <row r="203" s="13" customFormat="1">
      <c r="A203" s="13"/>
      <c r="B203" s="232"/>
      <c r="C203" s="233"/>
      <c r="D203" s="225" t="s">
        <v>154</v>
      </c>
      <c r="E203" s="234" t="s">
        <v>19</v>
      </c>
      <c r="F203" s="235" t="s">
        <v>919</v>
      </c>
      <c r="G203" s="233"/>
      <c r="H203" s="236">
        <v>1.3100000000000001</v>
      </c>
      <c r="I203" s="237"/>
      <c r="J203" s="233"/>
      <c r="K203" s="233"/>
      <c r="L203" s="238"/>
      <c r="M203" s="239"/>
      <c r="N203" s="240"/>
      <c r="O203" s="240"/>
      <c r="P203" s="240"/>
      <c r="Q203" s="240"/>
      <c r="R203" s="240"/>
      <c r="S203" s="240"/>
      <c r="T203" s="24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2" t="s">
        <v>154</v>
      </c>
      <c r="AU203" s="242" t="s">
        <v>82</v>
      </c>
      <c r="AV203" s="13" t="s">
        <v>82</v>
      </c>
      <c r="AW203" s="13" t="s">
        <v>33</v>
      </c>
      <c r="AX203" s="13" t="s">
        <v>72</v>
      </c>
      <c r="AY203" s="242" t="s">
        <v>134</v>
      </c>
    </row>
    <row r="204" s="14" customFormat="1">
      <c r="A204" s="14"/>
      <c r="B204" s="243"/>
      <c r="C204" s="244"/>
      <c r="D204" s="225" t="s">
        <v>154</v>
      </c>
      <c r="E204" s="245" t="s">
        <v>19</v>
      </c>
      <c r="F204" s="246" t="s">
        <v>156</v>
      </c>
      <c r="G204" s="244"/>
      <c r="H204" s="247">
        <v>533.40999999999997</v>
      </c>
      <c r="I204" s="248"/>
      <c r="J204" s="244"/>
      <c r="K204" s="244"/>
      <c r="L204" s="249"/>
      <c r="M204" s="250"/>
      <c r="N204" s="251"/>
      <c r="O204" s="251"/>
      <c r="P204" s="251"/>
      <c r="Q204" s="251"/>
      <c r="R204" s="251"/>
      <c r="S204" s="251"/>
      <c r="T204" s="252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3" t="s">
        <v>154</v>
      </c>
      <c r="AU204" s="253" t="s">
        <v>82</v>
      </c>
      <c r="AV204" s="14" t="s">
        <v>141</v>
      </c>
      <c r="AW204" s="14" t="s">
        <v>33</v>
      </c>
      <c r="AX204" s="14" t="s">
        <v>80</v>
      </c>
      <c r="AY204" s="253" t="s">
        <v>134</v>
      </c>
    </row>
    <row r="205" s="2" customFormat="1" ht="24.15" customHeight="1">
      <c r="A205" s="38"/>
      <c r="B205" s="39"/>
      <c r="C205" s="212" t="s">
        <v>323</v>
      </c>
      <c r="D205" s="212" t="s">
        <v>136</v>
      </c>
      <c r="E205" s="213" t="s">
        <v>920</v>
      </c>
      <c r="F205" s="214" t="s">
        <v>921</v>
      </c>
      <c r="G205" s="215" t="s">
        <v>213</v>
      </c>
      <c r="H205" s="216">
        <v>85</v>
      </c>
      <c r="I205" s="217"/>
      <c r="J205" s="218">
        <f>ROUND(I205*H205,2)</f>
        <v>0</v>
      </c>
      <c r="K205" s="214" t="s">
        <v>150</v>
      </c>
      <c r="L205" s="44"/>
      <c r="M205" s="219" t="s">
        <v>19</v>
      </c>
      <c r="N205" s="220" t="s">
        <v>43</v>
      </c>
      <c r="O205" s="84"/>
      <c r="P205" s="221">
        <f>O205*H205</f>
        <v>0</v>
      </c>
      <c r="Q205" s="221">
        <v>0</v>
      </c>
      <c r="R205" s="221">
        <f>Q205*H205</f>
        <v>0</v>
      </c>
      <c r="S205" s="221">
        <v>0</v>
      </c>
      <c r="T205" s="222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3" t="s">
        <v>141</v>
      </c>
      <c r="AT205" s="223" t="s">
        <v>136</v>
      </c>
      <c r="AU205" s="223" t="s">
        <v>82</v>
      </c>
      <c r="AY205" s="17" t="s">
        <v>134</v>
      </c>
      <c r="BE205" s="224">
        <f>IF(N205="základní",J205,0)</f>
        <v>0</v>
      </c>
      <c r="BF205" s="224">
        <f>IF(N205="snížená",J205,0)</f>
        <v>0</v>
      </c>
      <c r="BG205" s="224">
        <f>IF(N205="zákl. přenesená",J205,0)</f>
        <v>0</v>
      </c>
      <c r="BH205" s="224">
        <f>IF(N205="sníž. přenesená",J205,0)</f>
        <v>0</v>
      </c>
      <c r="BI205" s="224">
        <f>IF(N205="nulová",J205,0)</f>
        <v>0</v>
      </c>
      <c r="BJ205" s="17" t="s">
        <v>80</v>
      </c>
      <c r="BK205" s="224">
        <f>ROUND(I205*H205,2)</f>
        <v>0</v>
      </c>
      <c r="BL205" s="17" t="s">
        <v>141</v>
      </c>
      <c r="BM205" s="223" t="s">
        <v>922</v>
      </c>
    </row>
    <row r="206" s="2" customFormat="1">
      <c r="A206" s="38"/>
      <c r="B206" s="39"/>
      <c r="C206" s="40"/>
      <c r="D206" s="225" t="s">
        <v>143</v>
      </c>
      <c r="E206" s="40"/>
      <c r="F206" s="226" t="s">
        <v>923</v>
      </c>
      <c r="G206" s="40"/>
      <c r="H206" s="40"/>
      <c r="I206" s="227"/>
      <c r="J206" s="40"/>
      <c r="K206" s="40"/>
      <c r="L206" s="44"/>
      <c r="M206" s="228"/>
      <c r="N206" s="229"/>
      <c r="O206" s="84"/>
      <c r="P206" s="84"/>
      <c r="Q206" s="84"/>
      <c r="R206" s="84"/>
      <c r="S206" s="84"/>
      <c r="T206" s="85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143</v>
      </c>
      <c r="AU206" s="17" t="s">
        <v>82</v>
      </c>
    </row>
    <row r="207" s="2" customFormat="1">
      <c r="A207" s="38"/>
      <c r="B207" s="39"/>
      <c r="C207" s="40"/>
      <c r="D207" s="230" t="s">
        <v>145</v>
      </c>
      <c r="E207" s="40"/>
      <c r="F207" s="231" t="s">
        <v>924</v>
      </c>
      <c r="G207" s="40"/>
      <c r="H207" s="40"/>
      <c r="I207" s="227"/>
      <c r="J207" s="40"/>
      <c r="K207" s="40"/>
      <c r="L207" s="44"/>
      <c r="M207" s="228"/>
      <c r="N207" s="229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145</v>
      </c>
      <c r="AU207" s="17" t="s">
        <v>82</v>
      </c>
    </row>
    <row r="208" s="13" customFormat="1">
      <c r="A208" s="13"/>
      <c r="B208" s="232"/>
      <c r="C208" s="233"/>
      <c r="D208" s="225" t="s">
        <v>154</v>
      </c>
      <c r="E208" s="234" t="s">
        <v>19</v>
      </c>
      <c r="F208" s="235" t="s">
        <v>925</v>
      </c>
      <c r="G208" s="233"/>
      <c r="H208" s="236">
        <v>85</v>
      </c>
      <c r="I208" s="237"/>
      <c r="J208" s="233"/>
      <c r="K208" s="233"/>
      <c r="L208" s="238"/>
      <c r="M208" s="239"/>
      <c r="N208" s="240"/>
      <c r="O208" s="240"/>
      <c r="P208" s="240"/>
      <c r="Q208" s="240"/>
      <c r="R208" s="240"/>
      <c r="S208" s="240"/>
      <c r="T208" s="24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2" t="s">
        <v>154</v>
      </c>
      <c r="AU208" s="242" t="s">
        <v>82</v>
      </c>
      <c r="AV208" s="13" t="s">
        <v>82</v>
      </c>
      <c r="AW208" s="13" t="s">
        <v>33</v>
      </c>
      <c r="AX208" s="13" t="s">
        <v>80</v>
      </c>
      <c r="AY208" s="242" t="s">
        <v>134</v>
      </c>
    </row>
    <row r="209" s="2" customFormat="1" ht="24.15" customHeight="1">
      <c r="A209" s="38"/>
      <c r="B209" s="39"/>
      <c r="C209" s="254" t="s">
        <v>328</v>
      </c>
      <c r="D209" s="254" t="s">
        <v>192</v>
      </c>
      <c r="E209" s="255" t="s">
        <v>926</v>
      </c>
      <c r="F209" s="256" t="s">
        <v>927</v>
      </c>
      <c r="G209" s="257" t="s">
        <v>213</v>
      </c>
      <c r="H209" s="258">
        <v>85</v>
      </c>
      <c r="I209" s="259"/>
      <c r="J209" s="260">
        <f>ROUND(I209*H209,2)</f>
        <v>0</v>
      </c>
      <c r="K209" s="256" t="s">
        <v>19</v>
      </c>
      <c r="L209" s="261"/>
      <c r="M209" s="262" t="s">
        <v>19</v>
      </c>
      <c r="N209" s="263" t="s">
        <v>43</v>
      </c>
      <c r="O209" s="84"/>
      <c r="P209" s="221">
        <f>O209*H209</f>
        <v>0</v>
      </c>
      <c r="Q209" s="221">
        <v>0.001</v>
      </c>
      <c r="R209" s="221">
        <f>Q209*H209</f>
        <v>0.085000000000000006</v>
      </c>
      <c r="S209" s="221">
        <v>0</v>
      </c>
      <c r="T209" s="222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3" t="s">
        <v>187</v>
      </c>
      <c r="AT209" s="223" t="s">
        <v>192</v>
      </c>
      <c r="AU209" s="223" t="s">
        <v>82</v>
      </c>
      <c r="AY209" s="17" t="s">
        <v>134</v>
      </c>
      <c r="BE209" s="224">
        <f>IF(N209="základní",J209,0)</f>
        <v>0</v>
      </c>
      <c r="BF209" s="224">
        <f>IF(N209="snížená",J209,0)</f>
        <v>0</v>
      </c>
      <c r="BG209" s="224">
        <f>IF(N209="zákl. přenesená",J209,0)</f>
        <v>0</v>
      </c>
      <c r="BH209" s="224">
        <f>IF(N209="sníž. přenesená",J209,0)</f>
        <v>0</v>
      </c>
      <c r="BI209" s="224">
        <f>IF(N209="nulová",J209,0)</f>
        <v>0</v>
      </c>
      <c r="BJ209" s="17" t="s">
        <v>80</v>
      </c>
      <c r="BK209" s="224">
        <f>ROUND(I209*H209,2)</f>
        <v>0</v>
      </c>
      <c r="BL209" s="17" t="s">
        <v>141</v>
      </c>
      <c r="BM209" s="223" t="s">
        <v>928</v>
      </c>
    </row>
    <row r="210" s="2" customFormat="1">
      <c r="A210" s="38"/>
      <c r="B210" s="39"/>
      <c r="C210" s="40"/>
      <c r="D210" s="225" t="s">
        <v>143</v>
      </c>
      <c r="E210" s="40"/>
      <c r="F210" s="226" t="s">
        <v>927</v>
      </c>
      <c r="G210" s="40"/>
      <c r="H210" s="40"/>
      <c r="I210" s="227"/>
      <c r="J210" s="40"/>
      <c r="K210" s="40"/>
      <c r="L210" s="44"/>
      <c r="M210" s="228"/>
      <c r="N210" s="229"/>
      <c r="O210" s="84"/>
      <c r="P210" s="84"/>
      <c r="Q210" s="84"/>
      <c r="R210" s="84"/>
      <c r="S210" s="84"/>
      <c r="T210" s="85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143</v>
      </c>
      <c r="AU210" s="17" t="s">
        <v>82</v>
      </c>
    </row>
    <row r="211" s="2" customFormat="1" ht="24.15" customHeight="1">
      <c r="A211" s="38"/>
      <c r="B211" s="39"/>
      <c r="C211" s="212" t="s">
        <v>332</v>
      </c>
      <c r="D211" s="212" t="s">
        <v>136</v>
      </c>
      <c r="E211" s="213" t="s">
        <v>929</v>
      </c>
      <c r="F211" s="214" t="s">
        <v>930</v>
      </c>
      <c r="G211" s="215" t="s">
        <v>139</v>
      </c>
      <c r="H211" s="216">
        <v>27.800000000000001</v>
      </c>
      <c r="I211" s="217"/>
      <c r="J211" s="218">
        <f>ROUND(I211*H211,2)</f>
        <v>0</v>
      </c>
      <c r="K211" s="214" t="s">
        <v>150</v>
      </c>
      <c r="L211" s="44"/>
      <c r="M211" s="219" t="s">
        <v>19</v>
      </c>
      <c r="N211" s="220" t="s">
        <v>43</v>
      </c>
      <c r="O211" s="84"/>
      <c r="P211" s="221">
        <f>O211*H211</f>
        <v>0</v>
      </c>
      <c r="Q211" s="221">
        <v>0</v>
      </c>
      <c r="R211" s="221">
        <f>Q211*H211</f>
        <v>0</v>
      </c>
      <c r="S211" s="221">
        <v>0</v>
      </c>
      <c r="T211" s="222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3" t="s">
        <v>141</v>
      </c>
      <c r="AT211" s="223" t="s">
        <v>136</v>
      </c>
      <c r="AU211" s="223" t="s">
        <v>82</v>
      </c>
      <c r="AY211" s="17" t="s">
        <v>134</v>
      </c>
      <c r="BE211" s="224">
        <f>IF(N211="základní",J211,0)</f>
        <v>0</v>
      </c>
      <c r="BF211" s="224">
        <f>IF(N211="snížená",J211,0)</f>
        <v>0</v>
      </c>
      <c r="BG211" s="224">
        <f>IF(N211="zákl. přenesená",J211,0)</f>
        <v>0</v>
      </c>
      <c r="BH211" s="224">
        <f>IF(N211="sníž. přenesená",J211,0)</f>
        <v>0</v>
      </c>
      <c r="BI211" s="224">
        <f>IF(N211="nulová",J211,0)</f>
        <v>0</v>
      </c>
      <c r="BJ211" s="17" t="s">
        <v>80</v>
      </c>
      <c r="BK211" s="224">
        <f>ROUND(I211*H211,2)</f>
        <v>0</v>
      </c>
      <c r="BL211" s="17" t="s">
        <v>141</v>
      </c>
      <c r="BM211" s="223" t="s">
        <v>931</v>
      </c>
    </row>
    <row r="212" s="2" customFormat="1">
      <c r="A212" s="38"/>
      <c r="B212" s="39"/>
      <c r="C212" s="40"/>
      <c r="D212" s="225" t="s">
        <v>143</v>
      </c>
      <c r="E212" s="40"/>
      <c r="F212" s="226" t="s">
        <v>932</v>
      </c>
      <c r="G212" s="40"/>
      <c r="H212" s="40"/>
      <c r="I212" s="227"/>
      <c r="J212" s="40"/>
      <c r="K212" s="40"/>
      <c r="L212" s="44"/>
      <c r="M212" s="228"/>
      <c r="N212" s="229"/>
      <c r="O212" s="84"/>
      <c r="P212" s="84"/>
      <c r="Q212" s="84"/>
      <c r="R212" s="84"/>
      <c r="S212" s="84"/>
      <c r="T212" s="85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143</v>
      </c>
      <c r="AU212" s="17" t="s">
        <v>82</v>
      </c>
    </row>
    <row r="213" s="2" customFormat="1">
      <c r="A213" s="38"/>
      <c r="B213" s="39"/>
      <c r="C213" s="40"/>
      <c r="D213" s="230" t="s">
        <v>145</v>
      </c>
      <c r="E213" s="40"/>
      <c r="F213" s="231" t="s">
        <v>933</v>
      </c>
      <c r="G213" s="40"/>
      <c r="H213" s="40"/>
      <c r="I213" s="227"/>
      <c r="J213" s="40"/>
      <c r="K213" s="40"/>
      <c r="L213" s="44"/>
      <c r="M213" s="228"/>
      <c r="N213" s="229"/>
      <c r="O213" s="84"/>
      <c r="P213" s="84"/>
      <c r="Q213" s="84"/>
      <c r="R213" s="84"/>
      <c r="S213" s="84"/>
      <c r="T213" s="85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145</v>
      </c>
      <c r="AU213" s="17" t="s">
        <v>82</v>
      </c>
    </row>
    <row r="214" s="13" customFormat="1">
      <c r="A214" s="13"/>
      <c r="B214" s="232"/>
      <c r="C214" s="233"/>
      <c r="D214" s="225" t="s">
        <v>154</v>
      </c>
      <c r="E214" s="234" t="s">
        <v>19</v>
      </c>
      <c r="F214" s="235" t="s">
        <v>934</v>
      </c>
      <c r="G214" s="233"/>
      <c r="H214" s="236">
        <v>17</v>
      </c>
      <c r="I214" s="237"/>
      <c r="J214" s="233"/>
      <c r="K214" s="233"/>
      <c r="L214" s="238"/>
      <c r="M214" s="239"/>
      <c r="N214" s="240"/>
      <c r="O214" s="240"/>
      <c r="P214" s="240"/>
      <c r="Q214" s="240"/>
      <c r="R214" s="240"/>
      <c r="S214" s="240"/>
      <c r="T214" s="241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2" t="s">
        <v>154</v>
      </c>
      <c r="AU214" s="242" t="s">
        <v>82</v>
      </c>
      <c r="AV214" s="13" t="s">
        <v>82</v>
      </c>
      <c r="AW214" s="13" t="s">
        <v>33</v>
      </c>
      <c r="AX214" s="13" t="s">
        <v>72</v>
      </c>
      <c r="AY214" s="242" t="s">
        <v>134</v>
      </c>
    </row>
    <row r="215" s="13" customFormat="1">
      <c r="A215" s="13"/>
      <c r="B215" s="232"/>
      <c r="C215" s="233"/>
      <c r="D215" s="225" t="s">
        <v>154</v>
      </c>
      <c r="E215" s="234" t="s">
        <v>19</v>
      </c>
      <c r="F215" s="235" t="s">
        <v>935</v>
      </c>
      <c r="G215" s="233"/>
      <c r="H215" s="236">
        <v>10.800000000000001</v>
      </c>
      <c r="I215" s="237"/>
      <c r="J215" s="233"/>
      <c r="K215" s="233"/>
      <c r="L215" s="238"/>
      <c r="M215" s="239"/>
      <c r="N215" s="240"/>
      <c r="O215" s="240"/>
      <c r="P215" s="240"/>
      <c r="Q215" s="240"/>
      <c r="R215" s="240"/>
      <c r="S215" s="240"/>
      <c r="T215" s="24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2" t="s">
        <v>154</v>
      </c>
      <c r="AU215" s="242" t="s">
        <v>82</v>
      </c>
      <c r="AV215" s="13" t="s">
        <v>82</v>
      </c>
      <c r="AW215" s="13" t="s">
        <v>33</v>
      </c>
      <c r="AX215" s="13" t="s">
        <v>72</v>
      </c>
      <c r="AY215" s="242" t="s">
        <v>134</v>
      </c>
    </row>
    <row r="216" s="14" customFormat="1">
      <c r="A216" s="14"/>
      <c r="B216" s="243"/>
      <c r="C216" s="244"/>
      <c r="D216" s="225" t="s">
        <v>154</v>
      </c>
      <c r="E216" s="245" t="s">
        <v>19</v>
      </c>
      <c r="F216" s="246" t="s">
        <v>156</v>
      </c>
      <c r="G216" s="244"/>
      <c r="H216" s="247">
        <v>27.800000000000001</v>
      </c>
      <c r="I216" s="248"/>
      <c r="J216" s="244"/>
      <c r="K216" s="244"/>
      <c r="L216" s="249"/>
      <c r="M216" s="250"/>
      <c r="N216" s="251"/>
      <c r="O216" s="251"/>
      <c r="P216" s="251"/>
      <c r="Q216" s="251"/>
      <c r="R216" s="251"/>
      <c r="S216" s="251"/>
      <c r="T216" s="252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3" t="s">
        <v>154</v>
      </c>
      <c r="AU216" s="253" t="s">
        <v>82</v>
      </c>
      <c r="AV216" s="14" t="s">
        <v>141</v>
      </c>
      <c r="AW216" s="14" t="s">
        <v>33</v>
      </c>
      <c r="AX216" s="14" t="s">
        <v>80</v>
      </c>
      <c r="AY216" s="253" t="s">
        <v>134</v>
      </c>
    </row>
    <row r="217" s="2" customFormat="1" ht="16.5" customHeight="1">
      <c r="A217" s="38"/>
      <c r="B217" s="39"/>
      <c r="C217" s="254" t="s">
        <v>337</v>
      </c>
      <c r="D217" s="254" t="s">
        <v>192</v>
      </c>
      <c r="E217" s="255" t="s">
        <v>936</v>
      </c>
      <c r="F217" s="256" t="s">
        <v>937</v>
      </c>
      <c r="G217" s="257" t="s">
        <v>149</v>
      </c>
      <c r="H217" s="258">
        <v>0.28599999999999998</v>
      </c>
      <c r="I217" s="259"/>
      <c r="J217" s="260">
        <f>ROUND(I217*H217,2)</f>
        <v>0</v>
      </c>
      <c r="K217" s="256" t="s">
        <v>150</v>
      </c>
      <c r="L217" s="261"/>
      <c r="M217" s="262" t="s">
        <v>19</v>
      </c>
      <c r="N217" s="263" t="s">
        <v>43</v>
      </c>
      <c r="O217" s="84"/>
      <c r="P217" s="221">
        <f>O217*H217</f>
        <v>0</v>
      </c>
      <c r="Q217" s="221">
        <v>0.20000000000000001</v>
      </c>
      <c r="R217" s="221">
        <f>Q217*H217</f>
        <v>0.057200000000000001</v>
      </c>
      <c r="S217" s="221">
        <v>0</v>
      </c>
      <c r="T217" s="222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3" t="s">
        <v>187</v>
      </c>
      <c r="AT217" s="223" t="s">
        <v>192</v>
      </c>
      <c r="AU217" s="223" t="s">
        <v>82</v>
      </c>
      <c r="AY217" s="17" t="s">
        <v>134</v>
      </c>
      <c r="BE217" s="224">
        <f>IF(N217="základní",J217,0)</f>
        <v>0</v>
      </c>
      <c r="BF217" s="224">
        <f>IF(N217="snížená",J217,0)</f>
        <v>0</v>
      </c>
      <c r="BG217" s="224">
        <f>IF(N217="zákl. přenesená",J217,0)</f>
        <v>0</v>
      </c>
      <c r="BH217" s="224">
        <f>IF(N217="sníž. přenesená",J217,0)</f>
        <v>0</v>
      </c>
      <c r="BI217" s="224">
        <f>IF(N217="nulová",J217,0)</f>
        <v>0</v>
      </c>
      <c r="BJ217" s="17" t="s">
        <v>80</v>
      </c>
      <c r="BK217" s="224">
        <f>ROUND(I217*H217,2)</f>
        <v>0</v>
      </c>
      <c r="BL217" s="17" t="s">
        <v>141</v>
      </c>
      <c r="BM217" s="223" t="s">
        <v>938</v>
      </c>
    </row>
    <row r="218" s="2" customFormat="1">
      <c r="A218" s="38"/>
      <c r="B218" s="39"/>
      <c r="C218" s="40"/>
      <c r="D218" s="225" t="s">
        <v>143</v>
      </c>
      <c r="E218" s="40"/>
      <c r="F218" s="226" t="s">
        <v>937</v>
      </c>
      <c r="G218" s="40"/>
      <c r="H218" s="40"/>
      <c r="I218" s="227"/>
      <c r="J218" s="40"/>
      <c r="K218" s="40"/>
      <c r="L218" s="44"/>
      <c r="M218" s="228"/>
      <c r="N218" s="229"/>
      <c r="O218" s="84"/>
      <c r="P218" s="84"/>
      <c r="Q218" s="84"/>
      <c r="R218" s="84"/>
      <c r="S218" s="84"/>
      <c r="T218" s="85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143</v>
      </c>
      <c r="AU218" s="17" t="s">
        <v>82</v>
      </c>
    </row>
    <row r="219" s="13" customFormat="1">
      <c r="A219" s="13"/>
      <c r="B219" s="232"/>
      <c r="C219" s="233"/>
      <c r="D219" s="225" t="s">
        <v>154</v>
      </c>
      <c r="E219" s="234" t="s">
        <v>19</v>
      </c>
      <c r="F219" s="235" t="s">
        <v>939</v>
      </c>
      <c r="G219" s="233"/>
      <c r="H219" s="236">
        <v>2.7799999999999998</v>
      </c>
      <c r="I219" s="237"/>
      <c r="J219" s="233"/>
      <c r="K219" s="233"/>
      <c r="L219" s="238"/>
      <c r="M219" s="239"/>
      <c r="N219" s="240"/>
      <c r="O219" s="240"/>
      <c r="P219" s="240"/>
      <c r="Q219" s="240"/>
      <c r="R219" s="240"/>
      <c r="S219" s="240"/>
      <c r="T219" s="241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2" t="s">
        <v>154</v>
      </c>
      <c r="AU219" s="242" t="s">
        <v>82</v>
      </c>
      <c r="AV219" s="13" t="s">
        <v>82</v>
      </c>
      <c r="AW219" s="13" t="s">
        <v>33</v>
      </c>
      <c r="AX219" s="13" t="s">
        <v>72</v>
      </c>
      <c r="AY219" s="242" t="s">
        <v>134</v>
      </c>
    </row>
    <row r="220" s="13" customFormat="1">
      <c r="A220" s="13"/>
      <c r="B220" s="232"/>
      <c r="C220" s="233"/>
      <c r="D220" s="225" t="s">
        <v>154</v>
      </c>
      <c r="E220" s="234" t="s">
        <v>19</v>
      </c>
      <c r="F220" s="235" t="s">
        <v>940</v>
      </c>
      <c r="G220" s="233"/>
      <c r="H220" s="236">
        <v>0.28599999999999998</v>
      </c>
      <c r="I220" s="237"/>
      <c r="J220" s="233"/>
      <c r="K220" s="233"/>
      <c r="L220" s="238"/>
      <c r="M220" s="239"/>
      <c r="N220" s="240"/>
      <c r="O220" s="240"/>
      <c r="P220" s="240"/>
      <c r="Q220" s="240"/>
      <c r="R220" s="240"/>
      <c r="S220" s="240"/>
      <c r="T220" s="241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2" t="s">
        <v>154</v>
      </c>
      <c r="AU220" s="242" t="s">
        <v>82</v>
      </c>
      <c r="AV220" s="13" t="s">
        <v>82</v>
      </c>
      <c r="AW220" s="13" t="s">
        <v>33</v>
      </c>
      <c r="AX220" s="13" t="s">
        <v>80</v>
      </c>
      <c r="AY220" s="242" t="s">
        <v>134</v>
      </c>
    </row>
    <row r="221" s="12" customFormat="1" ht="22.8" customHeight="1">
      <c r="A221" s="12"/>
      <c r="B221" s="196"/>
      <c r="C221" s="197"/>
      <c r="D221" s="198" t="s">
        <v>71</v>
      </c>
      <c r="E221" s="210" t="s">
        <v>82</v>
      </c>
      <c r="F221" s="210" t="s">
        <v>461</v>
      </c>
      <c r="G221" s="197"/>
      <c r="H221" s="197"/>
      <c r="I221" s="200"/>
      <c r="J221" s="211">
        <f>BK221</f>
        <v>0</v>
      </c>
      <c r="K221" s="197"/>
      <c r="L221" s="202"/>
      <c r="M221" s="203"/>
      <c r="N221" s="204"/>
      <c r="O221" s="204"/>
      <c r="P221" s="205">
        <f>SUM(P222:P229)</f>
        <v>0</v>
      </c>
      <c r="Q221" s="204"/>
      <c r="R221" s="205">
        <f>SUM(R222:R229)</f>
        <v>5.7854054000000001</v>
      </c>
      <c r="S221" s="204"/>
      <c r="T221" s="206">
        <f>SUM(T222:T229)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07" t="s">
        <v>80</v>
      </c>
      <c r="AT221" s="208" t="s">
        <v>71</v>
      </c>
      <c r="AU221" s="208" t="s">
        <v>80</v>
      </c>
      <c r="AY221" s="207" t="s">
        <v>134</v>
      </c>
      <c r="BK221" s="209">
        <f>SUM(BK222:BK229)</f>
        <v>0</v>
      </c>
    </row>
    <row r="222" s="2" customFormat="1" ht="24.15" customHeight="1">
      <c r="A222" s="38"/>
      <c r="B222" s="39"/>
      <c r="C222" s="212" t="s">
        <v>341</v>
      </c>
      <c r="D222" s="212" t="s">
        <v>136</v>
      </c>
      <c r="E222" s="213" t="s">
        <v>941</v>
      </c>
      <c r="F222" s="214" t="s">
        <v>942</v>
      </c>
      <c r="G222" s="215" t="s">
        <v>149</v>
      </c>
      <c r="H222" s="216">
        <v>1.3100000000000001</v>
      </c>
      <c r="I222" s="217"/>
      <c r="J222" s="218">
        <f>ROUND(I222*H222,2)</f>
        <v>0</v>
      </c>
      <c r="K222" s="214" t="s">
        <v>150</v>
      </c>
      <c r="L222" s="44"/>
      <c r="M222" s="219" t="s">
        <v>19</v>
      </c>
      <c r="N222" s="220" t="s">
        <v>43</v>
      </c>
      <c r="O222" s="84"/>
      <c r="P222" s="221">
        <f>O222*H222</f>
        <v>0</v>
      </c>
      <c r="Q222" s="221">
        <v>2.1600000000000001</v>
      </c>
      <c r="R222" s="221">
        <f>Q222*H222</f>
        <v>2.8296000000000001</v>
      </c>
      <c r="S222" s="221">
        <v>0</v>
      </c>
      <c r="T222" s="222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3" t="s">
        <v>141</v>
      </c>
      <c r="AT222" s="223" t="s">
        <v>136</v>
      </c>
      <c r="AU222" s="223" t="s">
        <v>82</v>
      </c>
      <c r="AY222" s="17" t="s">
        <v>134</v>
      </c>
      <c r="BE222" s="224">
        <f>IF(N222="základní",J222,0)</f>
        <v>0</v>
      </c>
      <c r="BF222" s="224">
        <f>IF(N222="snížená",J222,0)</f>
        <v>0</v>
      </c>
      <c r="BG222" s="224">
        <f>IF(N222="zákl. přenesená",J222,0)</f>
        <v>0</v>
      </c>
      <c r="BH222" s="224">
        <f>IF(N222="sníž. přenesená",J222,0)</f>
        <v>0</v>
      </c>
      <c r="BI222" s="224">
        <f>IF(N222="nulová",J222,0)</f>
        <v>0</v>
      </c>
      <c r="BJ222" s="17" t="s">
        <v>80</v>
      </c>
      <c r="BK222" s="224">
        <f>ROUND(I222*H222,2)</f>
        <v>0</v>
      </c>
      <c r="BL222" s="17" t="s">
        <v>141</v>
      </c>
      <c r="BM222" s="223" t="s">
        <v>943</v>
      </c>
    </row>
    <row r="223" s="2" customFormat="1">
      <c r="A223" s="38"/>
      <c r="B223" s="39"/>
      <c r="C223" s="40"/>
      <c r="D223" s="225" t="s">
        <v>143</v>
      </c>
      <c r="E223" s="40"/>
      <c r="F223" s="226" t="s">
        <v>944</v>
      </c>
      <c r="G223" s="40"/>
      <c r="H223" s="40"/>
      <c r="I223" s="227"/>
      <c r="J223" s="40"/>
      <c r="K223" s="40"/>
      <c r="L223" s="44"/>
      <c r="M223" s="228"/>
      <c r="N223" s="229"/>
      <c r="O223" s="84"/>
      <c r="P223" s="84"/>
      <c r="Q223" s="84"/>
      <c r="R223" s="84"/>
      <c r="S223" s="84"/>
      <c r="T223" s="85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143</v>
      </c>
      <c r="AU223" s="17" t="s">
        <v>82</v>
      </c>
    </row>
    <row r="224" s="2" customFormat="1">
      <c r="A224" s="38"/>
      <c r="B224" s="39"/>
      <c r="C224" s="40"/>
      <c r="D224" s="230" t="s">
        <v>145</v>
      </c>
      <c r="E224" s="40"/>
      <c r="F224" s="231" t="s">
        <v>945</v>
      </c>
      <c r="G224" s="40"/>
      <c r="H224" s="40"/>
      <c r="I224" s="227"/>
      <c r="J224" s="40"/>
      <c r="K224" s="40"/>
      <c r="L224" s="44"/>
      <c r="M224" s="228"/>
      <c r="N224" s="229"/>
      <c r="O224" s="84"/>
      <c r="P224" s="84"/>
      <c r="Q224" s="84"/>
      <c r="R224" s="84"/>
      <c r="S224" s="84"/>
      <c r="T224" s="85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145</v>
      </c>
      <c r="AU224" s="17" t="s">
        <v>82</v>
      </c>
    </row>
    <row r="225" s="13" customFormat="1">
      <c r="A225" s="13"/>
      <c r="B225" s="232"/>
      <c r="C225" s="233"/>
      <c r="D225" s="225" t="s">
        <v>154</v>
      </c>
      <c r="E225" s="234" t="s">
        <v>19</v>
      </c>
      <c r="F225" s="235" t="s">
        <v>919</v>
      </c>
      <c r="G225" s="233"/>
      <c r="H225" s="236">
        <v>1.3100000000000001</v>
      </c>
      <c r="I225" s="237"/>
      <c r="J225" s="233"/>
      <c r="K225" s="233"/>
      <c r="L225" s="238"/>
      <c r="M225" s="239"/>
      <c r="N225" s="240"/>
      <c r="O225" s="240"/>
      <c r="P225" s="240"/>
      <c r="Q225" s="240"/>
      <c r="R225" s="240"/>
      <c r="S225" s="240"/>
      <c r="T225" s="241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2" t="s">
        <v>154</v>
      </c>
      <c r="AU225" s="242" t="s">
        <v>82</v>
      </c>
      <c r="AV225" s="13" t="s">
        <v>82</v>
      </c>
      <c r="AW225" s="13" t="s">
        <v>33</v>
      </c>
      <c r="AX225" s="13" t="s">
        <v>80</v>
      </c>
      <c r="AY225" s="242" t="s">
        <v>134</v>
      </c>
    </row>
    <row r="226" s="2" customFormat="1" ht="16.5" customHeight="1">
      <c r="A226" s="38"/>
      <c r="B226" s="39"/>
      <c r="C226" s="212" t="s">
        <v>346</v>
      </c>
      <c r="D226" s="212" t="s">
        <v>136</v>
      </c>
      <c r="E226" s="213" t="s">
        <v>946</v>
      </c>
      <c r="F226" s="214" t="s">
        <v>947</v>
      </c>
      <c r="G226" s="215" t="s">
        <v>149</v>
      </c>
      <c r="H226" s="216">
        <v>1.3100000000000001</v>
      </c>
      <c r="I226" s="217"/>
      <c r="J226" s="218">
        <f>ROUND(I226*H226,2)</f>
        <v>0</v>
      </c>
      <c r="K226" s="214" t="s">
        <v>150</v>
      </c>
      <c r="L226" s="44"/>
      <c r="M226" s="219" t="s">
        <v>19</v>
      </c>
      <c r="N226" s="220" t="s">
        <v>43</v>
      </c>
      <c r="O226" s="84"/>
      <c r="P226" s="221">
        <f>O226*H226</f>
        <v>0</v>
      </c>
      <c r="Q226" s="221">
        <v>2.2563399999999998</v>
      </c>
      <c r="R226" s="221">
        <f>Q226*H226</f>
        <v>2.9558054</v>
      </c>
      <c r="S226" s="221">
        <v>0</v>
      </c>
      <c r="T226" s="222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3" t="s">
        <v>141</v>
      </c>
      <c r="AT226" s="223" t="s">
        <v>136</v>
      </c>
      <c r="AU226" s="223" t="s">
        <v>82</v>
      </c>
      <c r="AY226" s="17" t="s">
        <v>134</v>
      </c>
      <c r="BE226" s="224">
        <f>IF(N226="základní",J226,0)</f>
        <v>0</v>
      </c>
      <c r="BF226" s="224">
        <f>IF(N226="snížená",J226,0)</f>
        <v>0</v>
      </c>
      <c r="BG226" s="224">
        <f>IF(N226="zákl. přenesená",J226,0)</f>
        <v>0</v>
      </c>
      <c r="BH226" s="224">
        <f>IF(N226="sníž. přenesená",J226,0)</f>
        <v>0</v>
      </c>
      <c r="BI226" s="224">
        <f>IF(N226="nulová",J226,0)</f>
        <v>0</v>
      </c>
      <c r="BJ226" s="17" t="s">
        <v>80</v>
      </c>
      <c r="BK226" s="224">
        <f>ROUND(I226*H226,2)</f>
        <v>0</v>
      </c>
      <c r="BL226" s="17" t="s">
        <v>141</v>
      </c>
      <c r="BM226" s="223" t="s">
        <v>948</v>
      </c>
    </row>
    <row r="227" s="2" customFormat="1">
      <c r="A227" s="38"/>
      <c r="B227" s="39"/>
      <c r="C227" s="40"/>
      <c r="D227" s="225" t="s">
        <v>143</v>
      </c>
      <c r="E227" s="40"/>
      <c r="F227" s="226" t="s">
        <v>949</v>
      </c>
      <c r="G227" s="40"/>
      <c r="H227" s="40"/>
      <c r="I227" s="227"/>
      <c r="J227" s="40"/>
      <c r="K227" s="40"/>
      <c r="L227" s="44"/>
      <c r="M227" s="228"/>
      <c r="N227" s="229"/>
      <c r="O227" s="84"/>
      <c r="P227" s="84"/>
      <c r="Q227" s="84"/>
      <c r="R227" s="84"/>
      <c r="S227" s="84"/>
      <c r="T227" s="85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143</v>
      </c>
      <c r="AU227" s="17" t="s">
        <v>82</v>
      </c>
    </row>
    <row r="228" s="2" customFormat="1">
      <c r="A228" s="38"/>
      <c r="B228" s="39"/>
      <c r="C228" s="40"/>
      <c r="D228" s="230" t="s">
        <v>145</v>
      </c>
      <c r="E228" s="40"/>
      <c r="F228" s="231" t="s">
        <v>950</v>
      </c>
      <c r="G228" s="40"/>
      <c r="H228" s="40"/>
      <c r="I228" s="227"/>
      <c r="J228" s="40"/>
      <c r="K228" s="40"/>
      <c r="L228" s="44"/>
      <c r="M228" s="228"/>
      <c r="N228" s="229"/>
      <c r="O228" s="84"/>
      <c r="P228" s="84"/>
      <c r="Q228" s="84"/>
      <c r="R228" s="84"/>
      <c r="S228" s="84"/>
      <c r="T228" s="85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145</v>
      </c>
      <c r="AU228" s="17" t="s">
        <v>82</v>
      </c>
    </row>
    <row r="229" s="13" customFormat="1">
      <c r="A229" s="13"/>
      <c r="B229" s="232"/>
      <c r="C229" s="233"/>
      <c r="D229" s="225" t="s">
        <v>154</v>
      </c>
      <c r="E229" s="234" t="s">
        <v>19</v>
      </c>
      <c r="F229" s="235" t="s">
        <v>919</v>
      </c>
      <c r="G229" s="233"/>
      <c r="H229" s="236">
        <v>1.3100000000000001</v>
      </c>
      <c r="I229" s="237"/>
      <c r="J229" s="233"/>
      <c r="K229" s="233"/>
      <c r="L229" s="238"/>
      <c r="M229" s="239"/>
      <c r="N229" s="240"/>
      <c r="O229" s="240"/>
      <c r="P229" s="240"/>
      <c r="Q229" s="240"/>
      <c r="R229" s="240"/>
      <c r="S229" s="240"/>
      <c r="T229" s="241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2" t="s">
        <v>154</v>
      </c>
      <c r="AU229" s="242" t="s">
        <v>82</v>
      </c>
      <c r="AV229" s="13" t="s">
        <v>82</v>
      </c>
      <c r="AW229" s="13" t="s">
        <v>33</v>
      </c>
      <c r="AX229" s="13" t="s">
        <v>80</v>
      </c>
      <c r="AY229" s="242" t="s">
        <v>134</v>
      </c>
    </row>
    <row r="230" s="12" customFormat="1" ht="22.8" customHeight="1">
      <c r="A230" s="12"/>
      <c r="B230" s="196"/>
      <c r="C230" s="197"/>
      <c r="D230" s="198" t="s">
        <v>71</v>
      </c>
      <c r="E230" s="210" t="s">
        <v>141</v>
      </c>
      <c r="F230" s="210" t="s">
        <v>223</v>
      </c>
      <c r="G230" s="197"/>
      <c r="H230" s="197"/>
      <c r="I230" s="200"/>
      <c r="J230" s="211">
        <f>BK230</f>
        <v>0</v>
      </c>
      <c r="K230" s="197"/>
      <c r="L230" s="202"/>
      <c r="M230" s="203"/>
      <c r="N230" s="204"/>
      <c r="O230" s="204"/>
      <c r="P230" s="205">
        <f>SUM(P231:P241)</f>
        <v>0</v>
      </c>
      <c r="Q230" s="204"/>
      <c r="R230" s="205">
        <f>SUM(R231:R241)</f>
        <v>11.736990000000001</v>
      </c>
      <c r="S230" s="204"/>
      <c r="T230" s="206">
        <f>SUM(T231:T241)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07" t="s">
        <v>80</v>
      </c>
      <c r="AT230" s="208" t="s">
        <v>71</v>
      </c>
      <c r="AU230" s="208" t="s">
        <v>80</v>
      </c>
      <c r="AY230" s="207" t="s">
        <v>134</v>
      </c>
      <c r="BK230" s="209">
        <f>SUM(BK231:BK241)</f>
        <v>0</v>
      </c>
    </row>
    <row r="231" s="2" customFormat="1" ht="24.15" customHeight="1">
      <c r="A231" s="38"/>
      <c r="B231" s="39"/>
      <c r="C231" s="212" t="s">
        <v>350</v>
      </c>
      <c r="D231" s="212" t="s">
        <v>136</v>
      </c>
      <c r="E231" s="213" t="s">
        <v>951</v>
      </c>
      <c r="F231" s="214" t="s">
        <v>952</v>
      </c>
      <c r="G231" s="215" t="s">
        <v>241</v>
      </c>
      <c r="H231" s="216">
        <v>36.600000000000001</v>
      </c>
      <c r="I231" s="217"/>
      <c r="J231" s="218">
        <f>ROUND(I231*H231,2)</f>
        <v>0</v>
      </c>
      <c r="K231" s="214" t="s">
        <v>150</v>
      </c>
      <c r="L231" s="44"/>
      <c r="M231" s="219" t="s">
        <v>19</v>
      </c>
      <c r="N231" s="220" t="s">
        <v>43</v>
      </c>
      <c r="O231" s="84"/>
      <c r="P231" s="221">
        <f>O231*H231</f>
        <v>0</v>
      </c>
      <c r="Q231" s="221">
        <v>0.03465</v>
      </c>
      <c r="R231" s="221">
        <f>Q231*H231</f>
        <v>1.2681900000000002</v>
      </c>
      <c r="S231" s="221">
        <v>0</v>
      </c>
      <c r="T231" s="222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3" t="s">
        <v>141</v>
      </c>
      <c r="AT231" s="223" t="s">
        <v>136</v>
      </c>
      <c r="AU231" s="223" t="s">
        <v>82</v>
      </c>
      <c r="AY231" s="17" t="s">
        <v>134</v>
      </c>
      <c r="BE231" s="224">
        <f>IF(N231="základní",J231,0)</f>
        <v>0</v>
      </c>
      <c r="BF231" s="224">
        <f>IF(N231="snížená",J231,0)</f>
        <v>0</v>
      </c>
      <c r="BG231" s="224">
        <f>IF(N231="zákl. přenesená",J231,0)</f>
        <v>0</v>
      </c>
      <c r="BH231" s="224">
        <f>IF(N231="sníž. přenesená",J231,0)</f>
        <v>0</v>
      </c>
      <c r="BI231" s="224">
        <f>IF(N231="nulová",J231,0)</f>
        <v>0</v>
      </c>
      <c r="BJ231" s="17" t="s">
        <v>80</v>
      </c>
      <c r="BK231" s="224">
        <f>ROUND(I231*H231,2)</f>
        <v>0</v>
      </c>
      <c r="BL231" s="17" t="s">
        <v>141</v>
      </c>
      <c r="BM231" s="223" t="s">
        <v>953</v>
      </c>
    </row>
    <row r="232" s="2" customFormat="1">
      <c r="A232" s="38"/>
      <c r="B232" s="39"/>
      <c r="C232" s="40"/>
      <c r="D232" s="225" t="s">
        <v>143</v>
      </c>
      <c r="E232" s="40"/>
      <c r="F232" s="226" t="s">
        <v>954</v>
      </c>
      <c r="G232" s="40"/>
      <c r="H232" s="40"/>
      <c r="I232" s="227"/>
      <c r="J232" s="40"/>
      <c r="K232" s="40"/>
      <c r="L232" s="44"/>
      <c r="M232" s="228"/>
      <c r="N232" s="229"/>
      <c r="O232" s="84"/>
      <c r="P232" s="84"/>
      <c r="Q232" s="84"/>
      <c r="R232" s="84"/>
      <c r="S232" s="84"/>
      <c r="T232" s="85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143</v>
      </c>
      <c r="AU232" s="17" t="s">
        <v>82</v>
      </c>
    </row>
    <row r="233" s="2" customFormat="1">
      <c r="A233" s="38"/>
      <c r="B233" s="39"/>
      <c r="C233" s="40"/>
      <c r="D233" s="230" t="s">
        <v>145</v>
      </c>
      <c r="E233" s="40"/>
      <c r="F233" s="231" t="s">
        <v>955</v>
      </c>
      <c r="G233" s="40"/>
      <c r="H233" s="40"/>
      <c r="I233" s="227"/>
      <c r="J233" s="40"/>
      <c r="K233" s="40"/>
      <c r="L233" s="44"/>
      <c r="M233" s="228"/>
      <c r="N233" s="229"/>
      <c r="O233" s="84"/>
      <c r="P233" s="84"/>
      <c r="Q233" s="84"/>
      <c r="R233" s="84"/>
      <c r="S233" s="84"/>
      <c r="T233" s="85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145</v>
      </c>
      <c r="AU233" s="17" t="s">
        <v>82</v>
      </c>
    </row>
    <row r="234" s="13" customFormat="1">
      <c r="A234" s="13"/>
      <c r="B234" s="232"/>
      <c r="C234" s="233"/>
      <c r="D234" s="225" t="s">
        <v>154</v>
      </c>
      <c r="E234" s="234" t="s">
        <v>19</v>
      </c>
      <c r="F234" s="235" t="s">
        <v>956</v>
      </c>
      <c r="G234" s="233"/>
      <c r="H234" s="236">
        <v>36.600000000000001</v>
      </c>
      <c r="I234" s="237"/>
      <c r="J234" s="233"/>
      <c r="K234" s="233"/>
      <c r="L234" s="238"/>
      <c r="M234" s="239"/>
      <c r="N234" s="240"/>
      <c r="O234" s="240"/>
      <c r="P234" s="240"/>
      <c r="Q234" s="240"/>
      <c r="R234" s="240"/>
      <c r="S234" s="240"/>
      <c r="T234" s="241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2" t="s">
        <v>154</v>
      </c>
      <c r="AU234" s="242" t="s">
        <v>82</v>
      </c>
      <c r="AV234" s="13" t="s">
        <v>82</v>
      </c>
      <c r="AW234" s="13" t="s">
        <v>33</v>
      </c>
      <c r="AX234" s="13" t="s">
        <v>80</v>
      </c>
      <c r="AY234" s="242" t="s">
        <v>134</v>
      </c>
    </row>
    <row r="235" s="2" customFormat="1" ht="37.8" customHeight="1">
      <c r="A235" s="38"/>
      <c r="B235" s="39"/>
      <c r="C235" s="254" t="s">
        <v>355</v>
      </c>
      <c r="D235" s="254" t="s">
        <v>192</v>
      </c>
      <c r="E235" s="255" t="s">
        <v>957</v>
      </c>
      <c r="F235" s="256" t="s">
        <v>958</v>
      </c>
      <c r="G235" s="257" t="s">
        <v>213</v>
      </c>
      <c r="H235" s="258">
        <v>24.800000000000001</v>
      </c>
      <c r="I235" s="259"/>
      <c r="J235" s="260">
        <f>ROUND(I235*H235,2)</f>
        <v>0</v>
      </c>
      <c r="K235" s="256" t="s">
        <v>19</v>
      </c>
      <c r="L235" s="261"/>
      <c r="M235" s="262" t="s">
        <v>19</v>
      </c>
      <c r="N235" s="263" t="s">
        <v>43</v>
      </c>
      <c r="O235" s="84"/>
      <c r="P235" s="221">
        <f>O235*H235</f>
        <v>0</v>
      </c>
      <c r="Q235" s="221">
        <v>0.112</v>
      </c>
      <c r="R235" s="221">
        <f>Q235*H235</f>
        <v>2.7776000000000001</v>
      </c>
      <c r="S235" s="221">
        <v>0</v>
      </c>
      <c r="T235" s="222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3" t="s">
        <v>187</v>
      </c>
      <c r="AT235" s="223" t="s">
        <v>192</v>
      </c>
      <c r="AU235" s="223" t="s">
        <v>82</v>
      </c>
      <c r="AY235" s="17" t="s">
        <v>134</v>
      </c>
      <c r="BE235" s="224">
        <f>IF(N235="základní",J235,0)</f>
        <v>0</v>
      </c>
      <c r="BF235" s="224">
        <f>IF(N235="snížená",J235,0)</f>
        <v>0</v>
      </c>
      <c r="BG235" s="224">
        <f>IF(N235="zákl. přenesená",J235,0)</f>
        <v>0</v>
      </c>
      <c r="BH235" s="224">
        <f>IF(N235="sníž. přenesená",J235,0)</f>
        <v>0</v>
      </c>
      <c r="BI235" s="224">
        <f>IF(N235="nulová",J235,0)</f>
        <v>0</v>
      </c>
      <c r="BJ235" s="17" t="s">
        <v>80</v>
      </c>
      <c r="BK235" s="224">
        <f>ROUND(I235*H235,2)</f>
        <v>0</v>
      </c>
      <c r="BL235" s="17" t="s">
        <v>141</v>
      </c>
      <c r="BM235" s="223" t="s">
        <v>959</v>
      </c>
    </row>
    <row r="236" s="2" customFormat="1">
      <c r="A236" s="38"/>
      <c r="B236" s="39"/>
      <c r="C236" s="40"/>
      <c r="D236" s="225" t="s">
        <v>143</v>
      </c>
      <c r="E236" s="40"/>
      <c r="F236" s="226" t="s">
        <v>958</v>
      </c>
      <c r="G236" s="40"/>
      <c r="H236" s="40"/>
      <c r="I236" s="227"/>
      <c r="J236" s="40"/>
      <c r="K236" s="40"/>
      <c r="L236" s="44"/>
      <c r="M236" s="228"/>
      <c r="N236" s="229"/>
      <c r="O236" s="84"/>
      <c r="P236" s="84"/>
      <c r="Q236" s="84"/>
      <c r="R236" s="84"/>
      <c r="S236" s="84"/>
      <c r="T236" s="85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143</v>
      </c>
      <c r="AU236" s="17" t="s">
        <v>82</v>
      </c>
    </row>
    <row r="237" s="13" customFormat="1">
      <c r="A237" s="13"/>
      <c r="B237" s="232"/>
      <c r="C237" s="233"/>
      <c r="D237" s="225" t="s">
        <v>154</v>
      </c>
      <c r="E237" s="234" t="s">
        <v>19</v>
      </c>
      <c r="F237" s="235" t="s">
        <v>960</v>
      </c>
      <c r="G237" s="233"/>
      <c r="H237" s="236">
        <v>24.800000000000001</v>
      </c>
      <c r="I237" s="237"/>
      <c r="J237" s="233"/>
      <c r="K237" s="233"/>
      <c r="L237" s="238"/>
      <c r="M237" s="239"/>
      <c r="N237" s="240"/>
      <c r="O237" s="240"/>
      <c r="P237" s="240"/>
      <c r="Q237" s="240"/>
      <c r="R237" s="240"/>
      <c r="S237" s="240"/>
      <c r="T237" s="241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2" t="s">
        <v>154</v>
      </c>
      <c r="AU237" s="242" t="s">
        <v>82</v>
      </c>
      <c r="AV237" s="13" t="s">
        <v>82</v>
      </c>
      <c r="AW237" s="13" t="s">
        <v>33</v>
      </c>
      <c r="AX237" s="13" t="s">
        <v>80</v>
      </c>
      <c r="AY237" s="242" t="s">
        <v>134</v>
      </c>
    </row>
    <row r="238" s="2" customFormat="1" ht="33" customHeight="1">
      <c r="A238" s="38"/>
      <c r="B238" s="39"/>
      <c r="C238" s="212" t="s">
        <v>361</v>
      </c>
      <c r="D238" s="212" t="s">
        <v>136</v>
      </c>
      <c r="E238" s="213" t="s">
        <v>961</v>
      </c>
      <c r="F238" s="214" t="s">
        <v>962</v>
      </c>
      <c r="G238" s="215" t="s">
        <v>139</v>
      </c>
      <c r="H238" s="216">
        <v>47.5</v>
      </c>
      <c r="I238" s="217"/>
      <c r="J238" s="218">
        <f>ROUND(I238*H238,2)</f>
        <v>0</v>
      </c>
      <c r="K238" s="214" t="s">
        <v>150</v>
      </c>
      <c r="L238" s="44"/>
      <c r="M238" s="219" t="s">
        <v>19</v>
      </c>
      <c r="N238" s="220" t="s">
        <v>43</v>
      </c>
      <c r="O238" s="84"/>
      <c r="P238" s="221">
        <f>O238*H238</f>
        <v>0</v>
      </c>
      <c r="Q238" s="221">
        <v>0.16192000000000001</v>
      </c>
      <c r="R238" s="221">
        <f>Q238*H238</f>
        <v>7.6912000000000003</v>
      </c>
      <c r="S238" s="221">
        <v>0</v>
      </c>
      <c r="T238" s="222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3" t="s">
        <v>141</v>
      </c>
      <c r="AT238" s="223" t="s">
        <v>136</v>
      </c>
      <c r="AU238" s="223" t="s">
        <v>82</v>
      </c>
      <c r="AY238" s="17" t="s">
        <v>134</v>
      </c>
      <c r="BE238" s="224">
        <f>IF(N238="základní",J238,0)</f>
        <v>0</v>
      </c>
      <c r="BF238" s="224">
        <f>IF(N238="snížená",J238,0)</f>
        <v>0</v>
      </c>
      <c r="BG238" s="224">
        <f>IF(N238="zákl. přenesená",J238,0)</f>
        <v>0</v>
      </c>
      <c r="BH238" s="224">
        <f>IF(N238="sníž. přenesená",J238,0)</f>
        <v>0</v>
      </c>
      <c r="BI238" s="224">
        <f>IF(N238="nulová",J238,0)</f>
        <v>0</v>
      </c>
      <c r="BJ238" s="17" t="s">
        <v>80</v>
      </c>
      <c r="BK238" s="224">
        <f>ROUND(I238*H238,2)</f>
        <v>0</v>
      </c>
      <c r="BL238" s="17" t="s">
        <v>141</v>
      </c>
      <c r="BM238" s="223" t="s">
        <v>963</v>
      </c>
    </row>
    <row r="239" s="2" customFormat="1">
      <c r="A239" s="38"/>
      <c r="B239" s="39"/>
      <c r="C239" s="40"/>
      <c r="D239" s="225" t="s">
        <v>143</v>
      </c>
      <c r="E239" s="40"/>
      <c r="F239" s="226" t="s">
        <v>964</v>
      </c>
      <c r="G239" s="40"/>
      <c r="H239" s="40"/>
      <c r="I239" s="227"/>
      <c r="J239" s="40"/>
      <c r="K239" s="40"/>
      <c r="L239" s="44"/>
      <c r="M239" s="228"/>
      <c r="N239" s="229"/>
      <c r="O239" s="84"/>
      <c r="P239" s="84"/>
      <c r="Q239" s="84"/>
      <c r="R239" s="84"/>
      <c r="S239" s="84"/>
      <c r="T239" s="85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143</v>
      </c>
      <c r="AU239" s="17" t="s">
        <v>82</v>
      </c>
    </row>
    <row r="240" s="2" customFormat="1">
      <c r="A240" s="38"/>
      <c r="B240" s="39"/>
      <c r="C240" s="40"/>
      <c r="D240" s="230" t="s">
        <v>145</v>
      </c>
      <c r="E240" s="40"/>
      <c r="F240" s="231" t="s">
        <v>965</v>
      </c>
      <c r="G240" s="40"/>
      <c r="H240" s="40"/>
      <c r="I240" s="227"/>
      <c r="J240" s="40"/>
      <c r="K240" s="40"/>
      <c r="L240" s="44"/>
      <c r="M240" s="228"/>
      <c r="N240" s="229"/>
      <c r="O240" s="84"/>
      <c r="P240" s="84"/>
      <c r="Q240" s="84"/>
      <c r="R240" s="84"/>
      <c r="S240" s="84"/>
      <c r="T240" s="85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145</v>
      </c>
      <c r="AU240" s="17" t="s">
        <v>82</v>
      </c>
    </row>
    <row r="241" s="13" customFormat="1">
      <c r="A241" s="13"/>
      <c r="B241" s="232"/>
      <c r="C241" s="233"/>
      <c r="D241" s="225" t="s">
        <v>154</v>
      </c>
      <c r="E241" s="234" t="s">
        <v>19</v>
      </c>
      <c r="F241" s="235" t="s">
        <v>966</v>
      </c>
      <c r="G241" s="233"/>
      <c r="H241" s="236">
        <v>47.5</v>
      </c>
      <c r="I241" s="237"/>
      <c r="J241" s="233"/>
      <c r="K241" s="233"/>
      <c r="L241" s="238"/>
      <c r="M241" s="239"/>
      <c r="N241" s="240"/>
      <c r="O241" s="240"/>
      <c r="P241" s="240"/>
      <c r="Q241" s="240"/>
      <c r="R241" s="240"/>
      <c r="S241" s="240"/>
      <c r="T241" s="241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2" t="s">
        <v>154</v>
      </c>
      <c r="AU241" s="242" t="s">
        <v>82</v>
      </c>
      <c r="AV241" s="13" t="s">
        <v>82</v>
      </c>
      <c r="AW241" s="13" t="s">
        <v>33</v>
      </c>
      <c r="AX241" s="13" t="s">
        <v>80</v>
      </c>
      <c r="AY241" s="242" t="s">
        <v>134</v>
      </c>
    </row>
    <row r="242" s="12" customFormat="1" ht="22.8" customHeight="1">
      <c r="A242" s="12"/>
      <c r="B242" s="196"/>
      <c r="C242" s="197"/>
      <c r="D242" s="198" t="s">
        <v>71</v>
      </c>
      <c r="E242" s="210" t="s">
        <v>171</v>
      </c>
      <c r="F242" s="210" t="s">
        <v>967</v>
      </c>
      <c r="G242" s="197"/>
      <c r="H242" s="197"/>
      <c r="I242" s="200"/>
      <c r="J242" s="211">
        <f>BK242</f>
        <v>0</v>
      </c>
      <c r="K242" s="197"/>
      <c r="L242" s="202"/>
      <c r="M242" s="203"/>
      <c r="N242" s="204"/>
      <c r="O242" s="204"/>
      <c r="P242" s="205">
        <f>SUM(P243:P311)</f>
        <v>0</v>
      </c>
      <c r="Q242" s="204"/>
      <c r="R242" s="205">
        <f>SUM(R243:R311)</f>
        <v>443.01948699999997</v>
      </c>
      <c r="S242" s="204"/>
      <c r="T242" s="206">
        <f>SUM(T243:T311)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07" t="s">
        <v>80</v>
      </c>
      <c r="AT242" s="208" t="s">
        <v>71</v>
      </c>
      <c r="AU242" s="208" t="s">
        <v>80</v>
      </c>
      <c r="AY242" s="207" t="s">
        <v>134</v>
      </c>
      <c r="BK242" s="209">
        <f>SUM(BK243:BK311)</f>
        <v>0</v>
      </c>
    </row>
    <row r="243" s="2" customFormat="1" ht="16.5" customHeight="1">
      <c r="A243" s="38"/>
      <c r="B243" s="39"/>
      <c r="C243" s="212" t="s">
        <v>367</v>
      </c>
      <c r="D243" s="212" t="s">
        <v>136</v>
      </c>
      <c r="E243" s="213" t="s">
        <v>968</v>
      </c>
      <c r="F243" s="214" t="s">
        <v>969</v>
      </c>
      <c r="G243" s="215" t="s">
        <v>139</v>
      </c>
      <c r="H243" s="216">
        <v>45.100000000000001</v>
      </c>
      <c r="I243" s="217"/>
      <c r="J243" s="218">
        <f>ROUND(I243*H243,2)</f>
        <v>0</v>
      </c>
      <c r="K243" s="214" t="s">
        <v>150</v>
      </c>
      <c r="L243" s="44"/>
      <c r="M243" s="219" t="s">
        <v>19</v>
      </c>
      <c r="N243" s="220" t="s">
        <v>43</v>
      </c>
      <c r="O243" s="84"/>
      <c r="P243" s="221">
        <f>O243*H243</f>
        <v>0</v>
      </c>
      <c r="Q243" s="221">
        <v>0.46000000000000002</v>
      </c>
      <c r="R243" s="221">
        <f>Q243*H243</f>
        <v>20.746000000000002</v>
      </c>
      <c r="S243" s="221">
        <v>0</v>
      </c>
      <c r="T243" s="222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3" t="s">
        <v>141</v>
      </c>
      <c r="AT243" s="223" t="s">
        <v>136</v>
      </c>
      <c r="AU243" s="223" t="s">
        <v>82</v>
      </c>
      <c r="AY243" s="17" t="s">
        <v>134</v>
      </c>
      <c r="BE243" s="224">
        <f>IF(N243="základní",J243,0)</f>
        <v>0</v>
      </c>
      <c r="BF243" s="224">
        <f>IF(N243="snížená",J243,0)</f>
        <v>0</v>
      </c>
      <c r="BG243" s="224">
        <f>IF(N243="zákl. přenesená",J243,0)</f>
        <v>0</v>
      </c>
      <c r="BH243" s="224">
        <f>IF(N243="sníž. přenesená",J243,0)</f>
        <v>0</v>
      </c>
      <c r="BI243" s="224">
        <f>IF(N243="nulová",J243,0)</f>
        <v>0</v>
      </c>
      <c r="BJ243" s="17" t="s">
        <v>80</v>
      </c>
      <c r="BK243" s="224">
        <f>ROUND(I243*H243,2)</f>
        <v>0</v>
      </c>
      <c r="BL243" s="17" t="s">
        <v>141</v>
      </c>
      <c r="BM243" s="223" t="s">
        <v>970</v>
      </c>
    </row>
    <row r="244" s="2" customFormat="1">
      <c r="A244" s="38"/>
      <c r="B244" s="39"/>
      <c r="C244" s="40"/>
      <c r="D244" s="225" t="s">
        <v>143</v>
      </c>
      <c r="E244" s="40"/>
      <c r="F244" s="226" t="s">
        <v>971</v>
      </c>
      <c r="G244" s="40"/>
      <c r="H244" s="40"/>
      <c r="I244" s="227"/>
      <c r="J244" s="40"/>
      <c r="K244" s="40"/>
      <c r="L244" s="44"/>
      <c r="M244" s="228"/>
      <c r="N244" s="229"/>
      <c r="O244" s="84"/>
      <c r="P244" s="84"/>
      <c r="Q244" s="84"/>
      <c r="R244" s="84"/>
      <c r="S244" s="84"/>
      <c r="T244" s="85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143</v>
      </c>
      <c r="AU244" s="17" t="s">
        <v>82</v>
      </c>
    </row>
    <row r="245" s="2" customFormat="1">
      <c r="A245" s="38"/>
      <c r="B245" s="39"/>
      <c r="C245" s="40"/>
      <c r="D245" s="230" t="s">
        <v>145</v>
      </c>
      <c r="E245" s="40"/>
      <c r="F245" s="231" t="s">
        <v>972</v>
      </c>
      <c r="G245" s="40"/>
      <c r="H245" s="40"/>
      <c r="I245" s="227"/>
      <c r="J245" s="40"/>
      <c r="K245" s="40"/>
      <c r="L245" s="44"/>
      <c r="M245" s="228"/>
      <c r="N245" s="229"/>
      <c r="O245" s="84"/>
      <c r="P245" s="84"/>
      <c r="Q245" s="84"/>
      <c r="R245" s="84"/>
      <c r="S245" s="84"/>
      <c r="T245" s="85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145</v>
      </c>
      <c r="AU245" s="17" t="s">
        <v>82</v>
      </c>
    </row>
    <row r="246" s="13" customFormat="1">
      <c r="A246" s="13"/>
      <c r="B246" s="232"/>
      <c r="C246" s="233"/>
      <c r="D246" s="225" t="s">
        <v>154</v>
      </c>
      <c r="E246" s="234" t="s">
        <v>19</v>
      </c>
      <c r="F246" s="235" t="s">
        <v>760</v>
      </c>
      <c r="G246" s="233"/>
      <c r="H246" s="236">
        <v>45.100000000000001</v>
      </c>
      <c r="I246" s="237"/>
      <c r="J246" s="233"/>
      <c r="K246" s="233"/>
      <c r="L246" s="238"/>
      <c r="M246" s="239"/>
      <c r="N246" s="240"/>
      <c r="O246" s="240"/>
      <c r="P246" s="240"/>
      <c r="Q246" s="240"/>
      <c r="R246" s="240"/>
      <c r="S246" s="240"/>
      <c r="T246" s="241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2" t="s">
        <v>154</v>
      </c>
      <c r="AU246" s="242" t="s">
        <v>82</v>
      </c>
      <c r="AV246" s="13" t="s">
        <v>82</v>
      </c>
      <c r="AW246" s="13" t="s">
        <v>33</v>
      </c>
      <c r="AX246" s="13" t="s">
        <v>80</v>
      </c>
      <c r="AY246" s="242" t="s">
        <v>134</v>
      </c>
    </row>
    <row r="247" s="2" customFormat="1" ht="16.5" customHeight="1">
      <c r="A247" s="38"/>
      <c r="B247" s="39"/>
      <c r="C247" s="212" t="s">
        <v>371</v>
      </c>
      <c r="D247" s="212" t="s">
        <v>136</v>
      </c>
      <c r="E247" s="213" t="s">
        <v>973</v>
      </c>
      <c r="F247" s="214" t="s">
        <v>974</v>
      </c>
      <c r="G247" s="215" t="s">
        <v>139</v>
      </c>
      <c r="H247" s="216">
        <v>487</v>
      </c>
      <c r="I247" s="217"/>
      <c r="J247" s="218">
        <f>ROUND(I247*H247,2)</f>
        <v>0</v>
      </c>
      <c r="K247" s="214" t="s">
        <v>150</v>
      </c>
      <c r="L247" s="44"/>
      <c r="M247" s="219" t="s">
        <v>19</v>
      </c>
      <c r="N247" s="220" t="s">
        <v>43</v>
      </c>
      <c r="O247" s="84"/>
      <c r="P247" s="221">
        <f>O247*H247</f>
        <v>0</v>
      </c>
      <c r="Q247" s="221">
        <v>0.50600000000000001</v>
      </c>
      <c r="R247" s="221">
        <f>Q247*H247</f>
        <v>246.422</v>
      </c>
      <c r="S247" s="221">
        <v>0</v>
      </c>
      <c r="T247" s="222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3" t="s">
        <v>141</v>
      </c>
      <c r="AT247" s="223" t="s">
        <v>136</v>
      </c>
      <c r="AU247" s="223" t="s">
        <v>82</v>
      </c>
      <c r="AY247" s="17" t="s">
        <v>134</v>
      </c>
      <c r="BE247" s="224">
        <f>IF(N247="základní",J247,0)</f>
        <v>0</v>
      </c>
      <c r="BF247" s="224">
        <f>IF(N247="snížená",J247,0)</f>
        <v>0</v>
      </c>
      <c r="BG247" s="224">
        <f>IF(N247="zákl. přenesená",J247,0)</f>
        <v>0</v>
      </c>
      <c r="BH247" s="224">
        <f>IF(N247="sníž. přenesená",J247,0)</f>
        <v>0</v>
      </c>
      <c r="BI247" s="224">
        <f>IF(N247="nulová",J247,0)</f>
        <v>0</v>
      </c>
      <c r="BJ247" s="17" t="s">
        <v>80</v>
      </c>
      <c r="BK247" s="224">
        <f>ROUND(I247*H247,2)</f>
        <v>0</v>
      </c>
      <c r="BL247" s="17" t="s">
        <v>141</v>
      </c>
      <c r="BM247" s="223" t="s">
        <v>975</v>
      </c>
    </row>
    <row r="248" s="2" customFormat="1">
      <c r="A248" s="38"/>
      <c r="B248" s="39"/>
      <c r="C248" s="40"/>
      <c r="D248" s="225" t="s">
        <v>143</v>
      </c>
      <c r="E248" s="40"/>
      <c r="F248" s="226" t="s">
        <v>976</v>
      </c>
      <c r="G248" s="40"/>
      <c r="H248" s="40"/>
      <c r="I248" s="227"/>
      <c r="J248" s="40"/>
      <c r="K248" s="40"/>
      <c r="L248" s="44"/>
      <c r="M248" s="228"/>
      <c r="N248" s="229"/>
      <c r="O248" s="84"/>
      <c r="P248" s="84"/>
      <c r="Q248" s="84"/>
      <c r="R248" s="84"/>
      <c r="S248" s="84"/>
      <c r="T248" s="85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143</v>
      </c>
      <c r="AU248" s="17" t="s">
        <v>82</v>
      </c>
    </row>
    <row r="249" s="2" customFormat="1">
      <c r="A249" s="38"/>
      <c r="B249" s="39"/>
      <c r="C249" s="40"/>
      <c r="D249" s="230" t="s">
        <v>145</v>
      </c>
      <c r="E249" s="40"/>
      <c r="F249" s="231" t="s">
        <v>977</v>
      </c>
      <c r="G249" s="40"/>
      <c r="H249" s="40"/>
      <c r="I249" s="227"/>
      <c r="J249" s="40"/>
      <c r="K249" s="40"/>
      <c r="L249" s="44"/>
      <c r="M249" s="228"/>
      <c r="N249" s="229"/>
      <c r="O249" s="84"/>
      <c r="P249" s="84"/>
      <c r="Q249" s="84"/>
      <c r="R249" s="84"/>
      <c r="S249" s="84"/>
      <c r="T249" s="85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145</v>
      </c>
      <c r="AU249" s="17" t="s">
        <v>82</v>
      </c>
    </row>
    <row r="250" s="13" customFormat="1">
      <c r="A250" s="13"/>
      <c r="B250" s="232"/>
      <c r="C250" s="233"/>
      <c r="D250" s="225" t="s">
        <v>154</v>
      </c>
      <c r="E250" s="234" t="s">
        <v>19</v>
      </c>
      <c r="F250" s="235" t="s">
        <v>978</v>
      </c>
      <c r="G250" s="233"/>
      <c r="H250" s="236">
        <v>487</v>
      </c>
      <c r="I250" s="237"/>
      <c r="J250" s="233"/>
      <c r="K250" s="233"/>
      <c r="L250" s="238"/>
      <c r="M250" s="239"/>
      <c r="N250" s="240"/>
      <c r="O250" s="240"/>
      <c r="P250" s="240"/>
      <c r="Q250" s="240"/>
      <c r="R250" s="240"/>
      <c r="S250" s="240"/>
      <c r="T250" s="241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2" t="s">
        <v>154</v>
      </c>
      <c r="AU250" s="242" t="s">
        <v>82</v>
      </c>
      <c r="AV250" s="13" t="s">
        <v>82</v>
      </c>
      <c r="AW250" s="13" t="s">
        <v>33</v>
      </c>
      <c r="AX250" s="13" t="s">
        <v>80</v>
      </c>
      <c r="AY250" s="242" t="s">
        <v>134</v>
      </c>
    </row>
    <row r="251" s="2" customFormat="1" ht="24.15" customHeight="1">
      <c r="A251" s="38"/>
      <c r="B251" s="39"/>
      <c r="C251" s="212" t="s">
        <v>377</v>
      </c>
      <c r="D251" s="212" t="s">
        <v>136</v>
      </c>
      <c r="E251" s="213" t="s">
        <v>979</v>
      </c>
      <c r="F251" s="214" t="s">
        <v>980</v>
      </c>
      <c r="G251" s="215" t="s">
        <v>139</v>
      </c>
      <c r="H251" s="216">
        <v>45.100000000000001</v>
      </c>
      <c r="I251" s="217"/>
      <c r="J251" s="218">
        <f>ROUND(I251*H251,2)</f>
        <v>0</v>
      </c>
      <c r="K251" s="214" t="s">
        <v>150</v>
      </c>
      <c r="L251" s="44"/>
      <c r="M251" s="219" t="s">
        <v>19</v>
      </c>
      <c r="N251" s="220" t="s">
        <v>43</v>
      </c>
      <c r="O251" s="84"/>
      <c r="P251" s="221">
        <f>O251*H251</f>
        <v>0</v>
      </c>
      <c r="Q251" s="221">
        <v>0.37190000000000001</v>
      </c>
      <c r="R251" s="221">
        <f>Q251*H251</f>
        <v>16.772690000000001</v>
      </c>
      <c r="S251" s="221">
        <v>0</v>
      </c>
      <c r="T251" s="222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3" t="s">
        <v>141</v>
      </c>
      <c r="AT251" s="223" t="s">
        <v>136</v>
      </c>
      <c r="AU251" s="223" t="s">
        <v>82</v>
      </c>
      <c r="AY251" s="17" t="s">
        <v>134</v>
      </c>
      <c r="BE251" s="224">
        <f>IF(N251="základní",J251,0)</f>
        <v>0</v>
      </c>
      <c r="BF251" s="224">
        <f>IF(N251="snížená",J251,0)</f>
        <v>0</v>
      </c>
      <c r="BG251" s="224">
        <f>IF(N251="zákl. přenesená",J251,0)</f>
        <v>0</v>
      </c>
      <c r="BH251" s="224">
        <f>IF(N251="sníž. přenesená",J251,0)</f>
        <v>0</v>
      </c>
      <c r="BI251" s="224">
        <f>IF(N251="nulová",J251,0)</f>
        <v>0</v>
      </c>
      <c r="BJ251" s="17" t="s">
        <v>80</v>
      </c>
      <c r="BK251" s="224">
        <f>ROUND(I251*H251,2)</f>
        <v>0</v>
      </c>
      <c r="BL251" s="17" t="s">
        <v>141</v>
      </c>
      <c r="BM251" s="223" t="s">
        <v>981</v>
      </c>
    </row>
    <row r="252" s="2" customFormat="1">
      <c r="A252" s="38"/>
      <c r="B252" s="39"/>
      <c r="C252" s="40"/>
      <c r="D252" s="225" t="s">
        <v>143</v>
      </c>
      <c r="E252" s="40"/>
      <c r="F252" s="226" t="s">
        <v>982</v>
      </c>
      <c r="G252" s="40"/>
      <c r="H252" s="40"/>
      <c r="I252" s="227"/>
      <c r="J252" s="40"/>
      <c r="K252" s="40"/>
      <c r="L252" s="44"/>
      <c r="M252" s="228"/>
      <c r="N252" s="229"/>
      <c r="O252" s="84"/>
      <c r="P252" s="84"/>
      <c r="Q252" s="84"/>
      <c r="R252" s="84"/>
      <c r="S252" s="84"/>
      <c r="T252" s="85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143</v>
      </c>
      <c r="AU252" s="17" t="s">
        <v>82</v>
      </c>
    </row>
    <row r="253" s="2" customFormat="1">
      <c r="A253" s="38"/>
      <c r="B253" s="39"/>
      <c r="C253" s="40"/>
      <c r="D253" s="230" t="s">
        <v>145</v>
      </c>
      <c r="E253" s="40"/>
      <c r="F253" s="231" t="s">
        <v>983</v>
      </c>
      <c r="G253" s="40"/>
      <c r="H253" s="40"/>
      <c r="I253" s="227"/>
      <c r="J253" s="40"/>
      <c r="K253" s="40"/>
      <c r="L253" s="44"/>
      <c r="M253" s="228"/>
      <c r="N253" s="229"/>
      <c r="O253" s="84"/>
      <c r="P253" s="84"/>
      <c r="Q253" s="84"/>
      <c r="R253" s="84"/>
      <c r="S253" s="84"/>
      <c r="T253" s="85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145</v>
      </c>
      <c r="AU253" s="17" t="s">
        <v>82</v>
      </c>
    </row>
    <row r="254" s="13" customFormat="1">
      <c r="A254" s="13"/>
      <c r="B254" s="232"/>
      <c r="C254" s="233"/>
      <c r="D254" s="225" t="s">
        <v>154</v>
      </c>
      <c r="E254" s="234" t="s">
        <v>19</v>
      </c>
      <c r="F254" s="235" t="s">
        <v>760</v>
      </c>
      <c r="G254" s="233"/>
      <c r="H254" s="236">
        <v>45.100000000000001</v>
      </c>
      <c r="I254" s="237"/>
      <c r="J254" s="233"/>
      <c r="K254" s="233"/>
      <c r="L254" s="238"/>
      <c r="M254" s="239"/>
      <c r="N254" s="240"/>
      <c r="O254" s="240"/>
      <c r="P254" s="240"/>
      <c r="Q254" s="240"/>
      <c r="R254" s="240"/>
      <c r="S254" s="240"/>
      <c r="T254" s="241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2" t="s">
        <v>154</v>
      </c>
      <c r="AU254" s="242" t="s">
        <v>82</v>
      </c>
      <c r="AV254" s="13" t="s">
        <v>82</v>
      </c>
      <c r="AW254" s="13" t="s">
        <v>33</v>
      </c>
      <c r="AX254" s="13" t="s">
        <v>80</v>
      </c>
      <c r="AY254" s="242" t="s">
        <v>134</v>
      </c>
    </row>
    <row r="255" s="2" customFormat="1" ht="33" customHeight="1">
      <c r="A255" s="38"/>
      <c r="B255" s="39"/>
      <c r="C255" s="212" t="s">
        <v>383</v>
      </c>
      <c r="D255" s="212" t="s">
        <v>136</v>
      </c>
      <c r="E255" s="213" t="s">
        <v>984</v>
      </c>
      <c r="F255" s="214" t="s">
        <v>985</v>
      </c>
      <c r="G255" s="215" t="s">
        <v>139</v>
      </c>
      <c r="H255" s="216">
        <v>45.100000000000001</v>
      </c>
      <c r="I255" s="217"/>
      <c r="J255" s="218">
        <f>ROUND(I255*H255,2)</f>
        <v>0</v>
      </c>
      <c r="K255" s="214" t="s">
        <v>150</v>
      </c>
      <c r="L255" s="44"/>
      <c r="M255" s="219" t="s">
        <v>19</v>
      </c>
      <c r="N255" s="220" t="s">
        <v>43</v>
      </c>
      <c r="O255" s="84"/>
      <c r="P255" s="221">
        <f>O255*H255</f>
        <v>0</v>
      </c>
      <c r="Q255" s="221">
        <v>0.21099999999999999</v>
      </c>
      <c r="R255" s="221">
        <f>Q255*H255</f>
        <v>9.5160999999999998</v>
      </c>
      <c r="S255" s="221">
        <v>0</v>
      </c>
      <c r="T255" s="222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3" t="s">
        <v>141</v>
      </c>
      <c r="AT255" s="223" t="s">
        <v>136</v>
      </c>
      <c r="AU255" s="223" t="s">
        <v>82</v>
      </c>
      <c r="AY255" s="17" t="s">
        <v>134</v>
      </c>
      <c r="BE255" s="224">
        <f>IF(N255="základní",J255,0)</f>
        <v>0</v>
      </c>
      <c r="BF255" s="224">
        <f>IF(N255="snížená",J255,0)</f>
        <v>0</v>
      </c>
      <c r="BG255" s="224">
        <f>IF(N255="zákl. přenesená",J255,0)</f>
        <v>0</v>
      </c>
      <c r="BH255" s="224">
        <f>IF(N255="sníž. přenesená",J255,0)</f>
        <v>0</v>
      </c>
      <c r="BI255" s="224">
        <f>IF(N255="nulová",J255,0)</f>
        <v>0</v>
      </c>
      <c r="BJ255" s="17" t="s">
        <v>80</v>
      </c>
      <c r="BK255" s="224">
        <f>ROUND(I255*H255,2)</f>
        <v>0</v>
      </c>
      <c r="BL255" s="17" t="s">
        <v>141</v>
      </c>
      <c r="BM255" s="223" t="s">
        <v>986</v>
      </c>
    </row>
    <row r="256" s="2" customFormat="1">
      <c r="A256" s="38"/>
      <c r="B256" s="39"/>
      <c r="C256" s="40"/>
      <c r="D256" s="225" t="s">
        <v>143</v>
      </c>
      <c r="E256" s="40"/>
      <c r="F256" s="226" t="s">
        <v>987</v>
      </c>
      <c r="G256" s="40"/>
      <c r="H256" s="40"/>
      <c r="I256" s="227"/>
      <c r="J256" s="40"/>
      <c r="K256" s="40"/>
      <c r="L256" s="44"/>
      <c r="M256" s="228"/>
      <c r="N256" s="229"/>
      <c r="O256" s="84"/>
      <c r="P256" s="84"/>
      <c r="Q256" s="84"/>
      <c r="R256" s="84"/>
      <c r="S256" s="84"/>
      <c r="T256" s="85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143</v>
      </c>
      <c r="AU256" s="17" t="s">
        <v>82</v>
      </c>
    </row>
    <row r="257" s="2" customFormat="1">
      <c r="A257" s="38"/>
      <c r="B257" s="39"/>
      <c r="C257" s="40"/>
      <c r="D257" s="230" t="s">
        <v>145</v>
      </c>
      <c r="E257" s="40"/>
      <c r="F257" s="231" t="s">
        <v>988</v>
      </c>
      <c r="G257" s="40"/>
      <c r="H257" s="40"/>
      <c r="I257" s="227"/>
      <c r="J257" s="40"/>
      <c r="K257" s="40"/>
      <c r="L257" s="44"/>
      <c r="M257" s="228"/>
      <c r="N257" s="229"/>
      <c r="O257" s="84"/>
      <c r="P257" s="84"/>
      <c r="Q257" s="84"/>
      <c r="R257" s="84"/>
      <c r="S257" s="84"/>
      <c r="T257" s="85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145</v>
      </c>
      <c r="AU257" s="17" t="s">
        <v>82</v>
      </c>
    </row>
    <row r="258" s="13" customFormat="1">
      <c r="A258" s="13"/>
      <c r="B258" s="232"/>
      <c r="C258" s="233"/>
      <c r="D258" s="225" t="s">
        <v>154</v>
      </c>
      <c r="E258" s="234" t="s">
        <v>19</v>
      </c>
      <c r="F258" s="235" t="s">
        <v>760</v>
      </c>
      <c r="G258" s="233"/>
      <c r="H258" s="236">
        <v>45.100000000000001</v>
      </c>
      <c r="I258" s="237"/>
      <c r="J258" s="233"/>
      <c r="K258" s="233"/>
      <c r="L258" s="238"/>
      <c r="M258" s="239"/>
      <c r="N258" s="240"/>
      <c r="O258" s="240"/>
      <c r="P258" s="240"/>
      <c r="Q258" s="240"/>
      <c r="R258" s="240"/>
      <c r="S258" s="240"/>
      <c r="T258" s="241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2" t="s">
        <v>154</v>
      </c>
      <c r="AU258" s="242" t="s">
        <v>82</v>
      </c>
      <c r="AV258" s="13" t="s">
        <v>82</v>
      </c>
      <c r="AW258" s="13" t="s">
        <v>33</v>
      </c>
      <c r="AX258" s="13" t="s">
        <v>80</v>
      </c>
      <c r="AY258" s="242" t="s">
        <v>134</v>
      </c>
    </row>
    <row r="259" s="2" customFormat="1" ht="24.15" customHeight="1">
      <c r="A259" s="38"/>
      <c r="B259" s="39"/>
      <c r="C259" s="212" t="s">
        <v>390</v>
      </c>
      <c r="D259" s="212" t="s">
        <v>136</v>
      </c>
      <c r="E259" s="213" t="s">
        <v>989</v>
      </c>
      <c r="F259" s="214" t="s">
        <v>990</v>
      </c>
      <c r="G259" s="215" t="s">
        <v>139</v>
      </c>
      <c r="H259" s="216">
        <v>45.100000000000001</v>
      </c>
      <c r="I259" s="217"/>
      <c r="J259" s="218">
        <f>ROUND(I259*H259,2)</f>
        <v>0</v>
      </c>
      <c r="K259" s="214" t="s">
        <v>150</v>
      </c>
      <c r="L259" s="44"/>
      <c r="M259" s="219" t="s">
        <v>19</v>
      </c>
      <c r="N259" s="220" t="s">
        <v>43</v>
      </c>
      <c r="O259" s="84"/>
      <c r="P259" s="221">
        <f>O259*H259</f>
        <v>0</v>
      </c>
      <c r="Q259" s="221">
        <v>0.00034000000000000002</v>
      </c>
      <c r="R259" s="221">
        <f>Q259*H259</f>
        <v>0.015334000000000002</v>
      </c>
      <c r="S259" s="221">
        <v>0</v>
      </c>
      <c r="T259" s="222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3" t="s">
        <v>141</v>
      </c>
      <c r="AT259" s="223" t="s">
        <v>136</v>
      </c>
      <c r="AU259" s="223" t="s">
        <v>82</v>
      </c>
      <c r="AY259" s="17" t="s">
        <v>134</v>
      </c>
      <c r="BE259" s="224">
        <f>IF(N259="základní",J259,0)</f>
        <v>0</v>
      </c>
      <c r="BF259" s="224">
        <f>IF(N259="snížená",J259,0)</f>
        <v>0</v>
      </c>
      <c r="BG259" s="224">
        <f>IF(N259="zákl. přenesená",J259,0)</f>
        <v>0</v>
      </c>
      <c r="BH259" s="224">
        <f>IF(N259="sníž. přenesená",J259,0)</f>
        <v>0</v>
      </c>
      <c r="BI259" s="224">
        <f>IF(N259="nulová",J259,0)</f>
        <v>0</v>
      </c>
      <c r="BJ259" s="17" t="s">
        <v>80</v>
      </c>
      <c r="BK259" s="224">
        <f>ROUND(I259*H259,2)</f>
        <v>0</v>
      </c>
      <c r="BL259" s="17" t="s">
        <v>141</v>
      </c>
      <c r="BM259" s="223" t="s">
        <v>991</v>
      </c>
    </row>
    <row r="260" s="2" customFormat="1">
      <c r="A260" s="38"/>
      <c r="B260" s="39"/>
      <c r="C260" s="40"/>
      <c r="D260" s="225" t="s">
        <v>143</v>
      </c>
      <c r="E260" s="40"/>
      <c r="F260" s="226" t="s">
        <v>992</v>
      </c>
      <c r="G260" s="40"/>
      <c r="H260" s="40"/>
      <c r="I260" s="227"/>
      <c r="J260" s="40"/>
      <c r="K260" s="40"/>
      <c r="L260" s="44"/>
      <c r="M260" s="228"/>
      <c r="N260" s="229"/>
      <c r="O260" s="84"/>
      <c r="P260" s="84"/>
      <c r="Q260" s="84"/>
      <c r="R260" s="84"/>
      <c r="S260" s="84"/>
      <c r="T260" s="85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143</v>
      </c>
      <c r="AU260" s="17" t="s">
        <v>82</v>
      </c>
    </row>
    <row r="261" s="2" customFormat="1">
      <c r="A261" s="38"/>
      <c r="B261" s="39"/>
      <c r="C261" s="40"/>
      <c r="D261" s="230" t="s">
        <v>145</v>
      </c>
      <c r="E261" s="40"/>
      <c r="F261" s="231" t="s">
        <v>993</v>
      </c>
      <c r="G261" s="40"/>
      <c r="H261" s="40"/>
      <c r="I261" s="227"/>
      <c r="J261" s="40"/>
      <c r="K261" s="40"/>
      <c r="L261" s="44"/>
      <c r="M261" s="228"/>
      <c r="N261" s="229"/>
      <c r="O261" s="84"/>
      <c r="P261" s="84"/>
      <c r="Q261" s="84"/>
      <c r="R261" s="84"/>
      <c r="S261" s="84"/>
      <c r="T261" s="85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145</v>
      </c>
      <c r="AU261" s="17" t="s">
        <v>82</v>
      </c>
    </row>
    <row r="262" s="13" customFormat="1">
      <c r="A262" s="13"/>
      <c r="B262" s="232"/>
      <c r="C262" s="233"/>
      <c r="D262" s="225" t="s">
        <v>154</v>
      </c>
      <c r="E262" s="234" t="s">
        <v>19</v>
      </c>
      <c r="F262" s="235" t="s">
        <v>760</v>
      </c>
      <c r="G262" s="233"/>
      <c r="H262" s="236">
        <v>45.100000000000001</v>
      </c>
      <c r="I262" s="237"/>
      <c r="J262" s="233"/>
      <c r="K262" s="233"/>
      <c r="L262" s="238"/>
      <c r="M262" s="239"/>
      <c r="N262" s="240"/>
      <c r="O262" s="240"/>
      <c r="P262" s="240"/>
      <c r="Q262" s="240"/>
      <c r="R262" s="240"/>
      <c r="S262" s="240"/>
      <c r="T262" s="241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2" t="s">
        <v>154</v>
      </c>
      <c r="AU262" s="242" t="s">
        <v>82</v>
      </c>
      <c r="AV262" s="13" t="s">
        <v>82</v>
      </c>
      <c r="AW262" s="13" t="s">
        <v>33</v>
      </c>
      <c r="AX262" s="13" t="s">
        <v>80</v>
      </c>
      <c r="AY262" s="242" t="s">
        <v>134</v>
      </c>
    </row>
    <row r="263" s="2" customFormat="1" ht="24.15" customHeight="1">
      <c r="A263" s="38"/>
      <c r="B263" s="39"/>
      <c r="C263" s="212" t="s">
        <v>396</v>
      </c>
      <c r="D263" s="212" t="s">
        <v>136</v>
      </c>
      <c r="E263" s="213" t="s">
        <v>994</v>
      </c>
      <c r="F263" s="214" t="s">
        <v>995</v>
      </c>
      <c r="G263" s="215" t="s">
        <v>139</v>
      </c>
      <c r="H263" s="216">
        <v>45.100000000000001</v>
      </c>
      <c r="I263" s="217"/>
      <c r="J263" s="218">
        <f>ROUND(I263*H263,2)</f>
        <v>0</v>
      </c>
      <c r="K263" s="214" t="s">
        <v>150</v>
      </c>
      <c r="L263" s="44"/>
      <c r="M263" s="219" t="s">
        <v>19</v>
      </c>
      <c r="N263" s="220" t="s">
        <v>43</v>
      </c>
      <c r="O263" s="84"/>
      <c r="P263" s="221">
        <f>O263*H263</f>
        <v>0</v>
      </c>
      <c r="Q263" s="221">
        <v>0.00051000000000000004</v>
      </c>
      <c r="R263" s="221">
        <f>Q263*H263</f>
        <v>0.023001000000000004</v>
      </c>
      <c r="S263" s="221">
        <v>0</v>
      </c>
      <c r="T263" s="222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3" t="s">
        <v>141</v>
      </c>
      <c r="AT263" s="223" t="s">
        <v>136</v>
      </c>
      <c r="AU263" s="223" t="s">
        <v>82</v>
      </c>
      <c r="AY263" s="17" t="s">
        <v>134</v>
      </c>
      <c r="BE263" s="224">
        <f>IF(N263="základní",J263,0)</f>
        <v>0</v>
      </c>
      <c r="BF263" s="224">
        <f>IF(N263="snížená",J263,0)</f>
        <v>0</v>
      </c>
      <c r="BG263" s="224">
        <f>IF(N263="zákl. přenesená",J263,0)</f>
        <v>0</v>
      </c>
      <c r="BH263" s="224">
        <f>IF(N263="sníž. přenesená",J263,0)</f>
        <v>0</v>
      </c>
      <c r="BI263" s="224">
        <f>IF(N263="nulová",J263,0)</f>
        <v>0</v>
      </c>
      <c r="BJ263" s="17" t="s">
        <v>80</v>
      </c>
      <c r="BK263" s="224">
        <f>ROUND(I263*H263,2)</f>
        <v>0</v>
      </c>
      <c r="BL263" s="17" t="s">
        <v>141</v>
      </c>
      <c r="BM263" s="223" t="s">
        <v>996</v>
      </c>
    </row>
    <row r="264" s="2" customFormat="1">
      <c r="A264" s="38"/>
      <c r="B264" s="39"/>
      <c r="C264" s="40"/>
      <c r="D264" s="225" t="s">
        <v>143</v>
      </c>
      <c r="E264" s="40"/>
      <c r="F264" s="226" t="s">
        <v>997</v>
      </c>
      <c r="G264" s="40"/>
      <c r="H264" s="40"/>
      <c r="I264" s="227"/>
      <c r="J264" s="40"/>
      <c r="K264" s="40"/>
      <c r="L264" s="44"/>
      <c r="M264" s="228"/>
      <c r="N264" s="229"/>
      <c r="O264" s="84"/>
      <c r="P264" s="84"/>
      <c r="Q264" s="84"/>
      <c r="R264" s="84"/>
      <c r="S264" s="84"/>
      <c r="T264" s="85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143</v>
      </c>
      <c r="AU264" s="17" t="s">
        <v>82</v>
      </c>
    </row>
    <row r="265" s="2" customFormat="1">
      <c r="A265" s="38"/>
      <c r="B265" s="39"/>
      <c r="C265" s="40"/>
      <c r="D265" s="230" t="s">
        <v>145</v>
      </c>
      <c r="E265" s="40"/>
      <c r="F265" s="231" t="s">
        <v>998</v>
      </c>
      <c r="G265" s="40"/>
      <c r="H265" s="40"/>
      <c r="I265" s="227"/>
      <c r="J265" s="40"/>
      <c r="K265" s="40"/>
      <c r="L265" s="44"/>
      <c r="M265" s="228"/>
      <c r="N265" s="229"/>
      <c r="O265" s="84"/>
      <c r="P265" s="84"/>
      <c r="Q265" s="84"/>
      <c r="R265" s="84"/>
      <c r="S265" s="84"/>
      <c r="T265" s="85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145</v>
      </c>
      <c r="AU265" s="17" t="s">
        <v>82</v>
      </c>
    </row>
    <row r="266" s="13" customFormat="1">
      <c r="A266" s="13"/>
      <c r="B266" s="232"/>
      <c r="C266" s="233"/>
      <c r="D266" s="225" t="s">
        <v>154</v>
      </c>
      <c r="E266" s="234" t="s">
        <v>19</v>
      </c>
      <c r="F266" s="235" t="s">
        <v>760</v>
      </c>
      <c r="G266" s="233"/>
      <c r="H266" s="236">
        <v>45.100000000000001</v>
      </c>
      <c r="I266" s="237"/>
      <c r="J266" s="233"/>
      <c r="K266" s="233"/>
      <c r="L266" s="238"/>
      <c r="M266" s="239"/>
      <c r="N266" s="240"/>
      <c r="O266" s="240"/>
      <c r="P266" s="240"/>
      <c r="Q266" s="240"/>
      <c r="R266" s="240"/>
      <c r="S266" s="240"/>
      <c r="T266" s="241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2" t="s">
        <v>154</v>
      </c>
      <c r="AU266" s="242" t="s">
        <v>82</v>
      </c>
      <c r="AV266" s="13" t="s">
        <v>82</v>
      </c>
      <c r="AW266" s="13" t="s">
        <v>33</v>
      </c>
      <c r="AX266" s="13" t="s">
        <v>80</v>
      </c>
      <c r="AY266" s="242" t="s">
        <v>134</v>
      </c>
    </row>
    <row r="267" s="2" customFormat="1" ht="33" customHeight="1">
      <c r="A267" s="38"/>
      <c r="B267" s="39"/>
      <c r="C267" s="212" t="s">
        <v>404</v>
      </c>
      <c r="D267" s="212" t="s">
        <v>136</v>
      </c>
      <c r="E267" s="213" t="s">
        <v>999</v>
      </c>
      <c r="F267" s="214" t="s">
        <v>1000</v>
      </c>
      <c r="G267" s="215" t="s">
        <v>139</v>
      </c>
      <c r="H267" s="216">
        <v>45.100000000000001</v>
      </c>
      <c r="I267" s="217"/>
      <c r="J267" s="218">
        <f>ROUND(I267*H267,2)</f>
        <v>0</v>
      </c>
      <c r="K267" s="214" t="s">
        <v>150</v>
      </c>
      <c r="L267" s="44"/>
      <c r="M267" s="219" t="s">
        <v>19</v>
      </c>
      <c r="N267" s="220" t="s">
        <v>43</v>
      </c>
      <c r="O267" s="84"/>
      <c r="P267" s="221">
        <f>O267*H267</f>
        <v>0</v>
      </c>
      <c r="Q267" s="221">
        <v>0.10373</v>
      </c>
      <c r="R267" s="221">
        <f>Q267*H267</f>
        <v>4.678223</v>
      </c>
      <c r="S267" s="221">
        <v>0</v>
      </c>
      <c r="T267" s="222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23" t="s">
        <v>141</v>
      </c>
      <c r="AT267" s="223" t="s">
        <v>136</v>
      </c>
      <c r="AU267" s="223" t="s">
        <v>82</v>
      </c>
      <c r="AY267" s="17" t="s">
        <v>134</v>
      </c>
      <c r="BE267" s="224">
        <f>IF(N267="základní",J267,0)</f>
        <v>0</v>
      </c>
      <c r="BF267" s="224">
        <f>IF(N267="snížená",J267,0)</f>
        <v>0</v>
      </c>
      <c r="BG267" s="224">
        <f>IF(N267="zákl. přenesená",J267,0)</f>
        <v>0</v>
      </c>
      <c r="BH267" s="224">
        <f>IF(N267="sníž. přenesená",J267,0)</f>
        <v>0</v>
      </c>
      <c r="BI267" s="224">
        <f>IF(N267="nulová",J267,0)</f>
        <v>0</v>
      </c>
      <c r="BJ267" s="17" t="s">
        <v>80</v>
      </c>
      <c r="BK267" s="224">
        <f>ROUND(I267*H267,2)</f>
        <v>0</v>
      </c>
      <c r="BL267" s="17" t="s">
        <v>141</v>
      </c>
      <c r="BM267" s="223" t="s">
        <v>1001</v>
      </c>
    </row>
    <row r="268" s="2" customFormat="1">
      <c r="A268" s="38"/>
      <c r="B268" s="39"/>
      <c r="C268" s="40"/>
      <c r="D268" s="225" t="s">
        <v>143</v>
      </c>
      <c r="E268" s="40"/>
      <c r="F268" s="226" t="s">
        <v>1002</v>
      </c>
      <c r="G268" s="40"/>
      <c r="H268" s="40"/>
      <c r="I268" s="227"/>
      <c r="J268" s="40"/>
      <c r="K268" s="40"/>
      <c r="L268" s="44"/>
      <c r="M268" s="228"/>
      <c r="N268" s="229"/>
      <c r="O268" s="84"/>
      <c r="P268" s="84"/>
      <c r="Q268" s="84"/>
      <c r="R268" s="84"/>
      <c r="S268" s="84"/>
      <c r="T268" s="85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143</v>
      </c>
      <c r="AU268" s="17" t="s">
        <v>82</v>
      </c>
    </row>
    <row r="269" s="2" customFormat="1">
      <c r="A269" s="38"/>
      <c r="B269" s="39"/>
      <c r="C269" s="40"/>
      <c r="D269" s="230" t="s">
        <v>145</v>
      </c>
      <c r="E269" s="40"/>
      <c r="F269" s="231" t="s">
        <v>1003</v>
      </c>
      <c r="G269" s="40"/>
      <c r="H269" s="40"/>
      <c r="I269" s="227"/>
      <c r="J269" s="40"/>
      <c r="K269" s="40"/>
      <c r="L269" s="44"/>
      <c r="M269" s="228"/>
      <c r="N269" s="229"/>
      <c r="O269" s="84"/>
      <c r="P269" s="84"/>
      <c r="Q269" s="84"/>
      <c r="R269" s="84"/>
      <c r="S269" s="84"/>
      <c r="T269" s="85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145</v>
      </c>
      <c r="AU269" s="17" t="s">
        <v>82</v>
      </c>
    </row>
    <row r="270" s="13" customFormat="1">
      <c r="A270" s="13"/>
      <c r="B270" s="232"/>
      <c r="C270" s="233"/>
      <c r="D270" s="225" t="s">
        <v>154</v>
      </c>
      <c r="E270" s="234" t="s">
        <v>760</v>
      </c>
      <c r="F270" s="235" t="s">
        <v>762</v>
      </c>
      <c r="G270" s="233"/>
      <c r="H270" s="236">
        <v>45.100000000000001</v>
      </c>
      <c r="I270" s="237"/>
      <c r="J270" s="233"/>
      <c r="K270" s="233"/>
      <c r="L270" s="238"/>
      <c r="M270" s="239"/>
      <c r="N270" s="240"/>
      <c r="O270" s="240"/>
      <c r="P270" s="240"/>
      <c r="Q270" s="240"/>
      <c r="R270" s="240"/>
      <c r="S270" s="240"/>
      <c r="T270" s="241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2" t="s">
        <v>154</v>
      </c>
      <c r="AU270" s="242" t="s">
        <v>82</v>
      </c>
      <c r="AV270" s="13" t="s">
        <v>82</v>
      </c>
      <c r="AW270" s="13" t="s">
        <v>33</v>
      </c>
      <c r="AX270" s="13" t="s">
        <v>80</v>
      </c>
      <c r="AY270" s="242" t="s">
        <v>134</v>
      </c>
    </row>
    <row r="271" s="2" customFormat="1" ht="24.15" customHeight="1">
      <c r="A271" s="38"/>
      <c r="B271" s="39"/>
      <c r="C271" s="212" t="s">
        <v>410</v>
      </c>
      <c r="D271" s="212" t="s">
        <v>136</v>
      </c>
      <c r="E271" s="213" t="s">
        <v>1004</v>
      </c>
      <c r="F271" s="214" t="s">
        <v>1005</v>
      </c>
      <c r="G271" s="215" t="s">
        <v>139</v>
      </c>
      <c r="H271" s="216">
        <v>17.800000000000001</v>
      </c>
      <c r="I271" s="217"/>
      <c r="J271" s="218">
        <f>ROUND(I271*H271,2)</f>
        <v>0</v>
      </c>
      <c r="K271" s="214" t="s">
        <v>150</v>
      </c>
      <c r="L271" s="44"/>
      <c r="M271" s="219" t="s">
        <v>19</v>
      </c>
      <c r="N271" s="220" t="s">
        <v>43</v>
      </c>
      <c r="O271" s="84"/>
      <c r="P271" s="221">
        <f>O271*H271</f>
        <v>0</v>
      </c>
      <c r="Q271" s="221">
        <v>0.1837</v>
      </c>
      <c r="R271" s="221">
        <f>Q271*H271</f>
        <v>3.26986</v>
      </c>
      <c r="S271" s="221">
        <v>0</v>
      </c>
      <c r="T271" s="222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23" t="s">
        <v>141</v>
      </c>
      <c r="AT271" s="223" t="s">
        <v>136</v>
      </c>
      <c r="AU271" s="223" t="s">
        <v>82</v>
      </c>
      <c r="AY271" s="17" t="s">
        <v>134</v>
      </c>
      <c r="BE271" s="224">
        <f>IF(N271="základní",J271,0)</f>
        <v>0</v>
      </c>
      <c r="BF271" s="224">
        <f>IF(N271="snížená",J271,0)</f>
        <v>0</v>
      </c>
      <c r="BG271" s="224">
        <f>IF(N271="zákl. přenesená",J271,0)</f>
        <v>0</v>
      </c>
      <c r="BH271" s="224">
        <f>IF(N271="sníž. přenesená",J271,0)</f>
        <v>0</v>
      </c>
      <c r="BI271" s="224">
        <f>IF(N271="nulová",J271,0)</f>
        <v>0</v>
      </c>
      <c r="BJ271" s="17" t="s">
        <v>80</v>
      </c>
      <c r="BK271" s="224">
        <f>ROUND(I271*H271,2)</f>
        <v>0</v>
      </c>
      <c r="BL271" s="17" t="s">
        <v>141</v>
      </c>
      <c r="BM271" s="223" t="s">
        <v>1006</v>
      </c>
    </row>
    <row r="272" s="2" customFormat="1">
      <c r="A272" s="38"/>
      <c r="B272" s="39"/>
      <c r="C272" s="40"/>
      <c r="D272" s="225" t="s">
        <v>143</v>
      </c>
      <c r="E272" s="40"/>
      <c r="F272" s="226" t="s">
        <v>1007</v>
      </c>
      <c r="G272" s="40"/>
      <c r="H272" s="40"/>
      <c r="I272" s="227"/>
      <c r="J272" s="40"/>
      <c r="K272" s="40"/>
      <c r="L272" s="44"/>
      <c r="M272" s="228"/>
      <c r="N272" s="229"/>
      <c r="O272" s="84"/>
      <c r="P272" s="84"/>
      <c r="Q272" s="84"/>
      <c r="R272" s="84"/>
      <c r="S272" s="84"/>
      <c r="T272" s="85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143</v>
      </c>
      <c r="AU272" s="17" t="s">
        <v>82</v>
      </c>
    </row>
    <row r="273" s="2" customFormat="1">
      <c r="A273" s="38"/>
      <c r="B273" s="39"/>
      <c r="C273" s="40"/>
      <c r="D273" s="230" t="s">
        <v>145</v>
      </c>
      <c r="E273" s="40"/>
      <c r="F273" s="231" t="s">
        <v>1008</v>
      </c>
      <c r="G273" s="40"/>
      <c r="H273" s="40"/>
      <c r="I273" s="227"/>
      <c r="J273" s="40"/>
      <c r="K273" s="40"/>
      <c r="L273" s="44"/>
      <c r="M273" s="228"/>
      <c r="N273" s="229"/>
      <c r="O273" s="84"/>
      <c r="P273" s="84"/>
      <c r="Q273" s="84"/>
      <c r="R273" s="84"/>
      <c r="S273" s="84"/>
      <c r="T273" s="85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145</v>
      </c>
      <c r="AU273" s="17" t="s">
        <v>82</v>
      </c>
    </row>
    <row r="274" s="13" customFormat="1">
      <c r="A274" s="13"/>
      <c r="B274" s="232"/>
      <c r="C274" s="233"/>
      <c r="D274" s="225" t="s">
        <v>154</v>
      </c>
      <c r="E274" s="234" t="s">
        <v>757</v>
      </c>
      <c r="F274" s="235" t="s">
        <v>1009</v>
      </c>
      <c r="G274" s="233"/>
      <c r="H274" s="236">
        <v>10.5</v>
      </c>
      <c r="I274" s="237"/>
      <c r="J274" s="233"/>
      <c r="K274" s="233"/>
      <c r="L274" s="238"/>
      <c r="M274" s="239"/>
      <c r="N274" s="240"/>
      <c r="O274" s="240"/>
      <c r="P274" s="240"/>
      <c r="Q274" s="240"/>
      <c r="R274" s="240"/>
      <c r="S274" s="240"/>
      <c r="T274" s="241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2" t="s">
        <v>154</v>
      </c>
      <c r="AU274" s="242" t="s">
        <v>82</v>
      </c>
      <c r="AV274" s="13" t="s">
        <v>82</v>
      </c>
      <c r="AW274" s="13" t="s">
        <v>33</v>
      </c>
      <c r="AX274" s="13" t="s">
        <v>72</v>
      </c>
      <c r="AY274" s="242" t="s">
        <v>134</v>
      </c>
    </row>
    <row r="275" s="13" customFormat="1">
      <c r="A275" s="13"/>
      <c r="B275" s="232"/>
      <c r="C275" s="233"/>
      <c r="D275" s="225" t="s">
        <v>154</v>
      </c>
      <c r="E275" s="234" t="s">
        <v>738</v>
      </c>
      <c r="F275" s="235" t="s">
        <v>1010</v>
      </c>
      <c r="G275" s="233"/>
      <c r="H275" s="236">
        <v>7.2999999999999998</v>
      </c>
      <c r="I275" s="237"/>
      <c r="J275" s="233"/>
      <c r="K275" s="233"/>
      <c r="L275" s="238"/>
      <c r="M275" s="239"/>
      <c r="N275" s="240"/>
      <c r="O275" s="240"/>
      <c r="P275" s="240"/>
      <c r="Q275" s="240"/>
      <c r="R275" s="240"/>
      <c r="S275" s="240"/>
      <c r="T275" s="241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2" t="s">
        <v>154</v>
      </c>
      <c r="AU275" s="242" t="s">
        <v>82</v>
      </c>
      <c r="AV275" s="13" t="s">
        <v>82</v>
      </c>
      <c r="AW275" s="13" t="s">
        <v>33</v>
      </c>
      <c r="AX275" s="13" t="s">
        <v>72</v>
      </c>
      <c r="AY275" s="242" t="s">
        <v>134</v>
      </c>
    </row>
    <row r="276" s="14" customFormat="1">
      <c r="A276" s="14"/>
      <c r="B276" s="243"/>
      <c r="C276" s="244"/>
      <c r="D276" s="225" t="s">
        <v>154</v>
      </c>
      <c r="E276" s="245" t="s">
        <v>744</v>
      </c>
      <c r="F276" s="246" t="s">
        <v>156</v>
      </c>
      <c r="G276" s="244"/>
      <c r="H276" s="247">
        <v>17.800000000000001</v>
      </c>
      <c r="I276" s="248"/>
      <c r="J276" s="244"/>
      <c r="K276" s="244"/>
      <c r="L276" s="249"/>
      <c r="M276" s="250"/>
      <c r="N276" s="251"/>
      <c r="O276" s="251"/>
      <c r="P276" s="251"/>
      <c r="Q276" s="251"/>
      <c r="R276" s="251"/>
      <c r="S276" s="251"/>
      <c r="T276" s="252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3" t="s">
        <v>154</v>
      </c>
      <c r="AU276" s="253" t="s">
        <v>82</v>
      </c>
      <c r="AV276" s="14" t="s">
        <v>141</v>
      </c>
      <c r="AW276" s="14" t="s">
        <v>33</v>
      </c>
      <c r="AX276" s="14" t="s">
        <v>80</v>
      </c>
      <c r="AY276" s="253" t="s">
        <v>134</v>
      </c>
    </row>
    <row r="277" s="2" customFormat="1" ht="24.15" customHeight="1">
      <c r="A277" s="38"/>
      <c r="B277" s="39"/>
      <c r="C277" s="254" t="s">
        <v>417</v>
      </c>
      <c r="D277" s="254" t="s">
        <v>192</v>
      </c>
      <c r="E277" s="255" t="s">
        <v>1011</v>
      </c>
      <c r="F277" s="256" t="s">
        <v>1012</v>
      </c>
      <c r="G277" s="257" t="s">
        <v>139</v>
      </c>
      <c r="H277" s="258">
        <v>7.5190000000000001</v>
      </c>
      <c r="I277" s="259"/>
      <c r="J277" s="260">
        <f>ROUND(I277*H277,2)</f>
        <v>0</v>
      </c>
      <c r="K277" s="256" t="s">
        <v>19</v>
      </c>
      <c r="L277" s="261"/>
      <c r="M277" s="262" t="s">
        <v>19</v>
      </c>
      <c r="N277" s="263" t="s">
        <v>43</v>
      </c>
      <c r="O277" s="84"/>
      <c r="P277" s="221">
        <f>O277*H277</f>
        <v>0</v>
      </c>
      <c r="Q277" s="221">
        <v>0.26600000000000001</v>
      </c>
      <c r="R277" s="221">
        <f>Q277*H277</f>
        <v>2.000054</v>
      </c>
      <c r="S277" s="221">
        <v>0</v>
      </c>
      <c r="T277" s="222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23" t="s">
        <v>187</v>
      </c>
      <c r="AT277" s="223" t="s">
        <v>192</v>
      </c>
      <c r="AU277" s="223" t="s">
        <v>82</v>
      </c>
      <c r="AY277" s="17" t="s">
        <v>134</v>
      </c>
      <c r="BE277" s="224">
        <f>IF(N277="základní",J277,0)</f>
        <v>0</v>
      </c>
      <c r="BF277" s="224">
        <f>IF(N277="snížená",J277,0)</f>
        <v>0</v>
      </c>
      <c r="BG277" s="224">
        <f>IF(N277="zákl. přenesená",J277,0)</f>
        <v>0</v>
      </c>
      <c r="BH277" s="224">
        <f>IF(N277="sníž. přenesená",J277,0)</f>
        <v>0</v>
      </c>
      <c r="BI277" s="224">
        <f>IF(N277="nulová",J277,0)</f>
        <v>0</v>
      </c>
      <c r="BJ277" s="17" t="s">
        <v>80</v>
      </c>
      <c r="BK277" s="224">
        <f>ROUND(I277*H277,2)</f>
        <v>0</v>
      </c>
      <c r="BL277" s="17" t="s">
        <v>141</v>
      </c>
      <c r="BM277" s="223" t="s">
        <v>1013</v>
      </c>
    </row>
    <row r="278" s="2" customFormat="1">
      <c r="A278" s="38"/>
      <c r="B278" s="39"/>
      <c r="C278" s="40"/>
      <c r="D278" s="225" t="s">
        <v>143</v>
      </c>
      <c r="E278" s="40"/>
      <c r="F278" s="226" t="s">
        <v>1012</v>
      </c>
      <c r="G278" s="40"/>
      <c r="H278" s="40"/>
      <c r="I278" s="227"/>
      <c r="J278" s="40"/>
      <c r="K278" s="40"/>
      <c r="L278" s="44"/>
      <c r="M278" s="228"/>
      <c r="N278" s="229"/>
      <c r="O278" s="84"/>
      <c r="P278" s="84"/>
      <c r="Q278" s="84"/>
      <c r="R278" s="84"/>
      <c r="S278" s="84"/>
      <c r="T278" s="85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143</v>
      </c>
      <c r="AU278" s="17" t="s">
        <v>82</v>
      </c>
    </row>
    <row r="279" s="2" customFormat="1">
      <c r="A279" s="38"/>
      <c r="B279" s="39"/>
      <c r="C279" s="40"/>
      <c r="D279" s="225" t="s">
        <v>387</v>
      </c>
      <c r="E279" s="40"/>
      <c r="F279" s="264" t="s">
        <v>1014</v>
      </c>
      <c r="G279" s="40"/>
      <c r="H279" s="40"/>
      <c r="I279" s="227"/>
      <c r="J279" s="40"/>
      <c r="K279" s="40"/>
      <c r="L279" s="44"/>
      <c r="M279" s="228"/>
      <c r="N279" s="229"/>
      <c r="O279" s="84"/>
      <c r="P279" s="84"/>
      <c r="Q279" s="84"/>
      <c r="R279" s="84"/>
      <c r="S279" s="84"/>
      <c r="T279" s="85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387</v>
      </c>
      <c r="AU279" s="17" t="s">
        <v>82</v>
      </c>
    </row>
    <row r="280" s="13" customFormat="1">
      <c r="A280" s="13"/>
      <c r="B280" s="232"/>
      <c r="C280" s="233"/>
      <c r="D280" s="225" t="s">
        <v>154</v>
      </c>
      <c r="E280" s="234" t="s">
        <v>19</v>
      </c>
      <c r="F280" s="235" t="s">
        <v>738</v>
      </c>
      <c r="G280" s="233"/>
      <c r="H280" s="236">
        <v>7.2999999999999998</v>
      </c>
      <c r="I280" s="237"/>
      <c r="J280" s="233"/>
      <c r="K280" s="233"/>
      <c r="L280" s="238"/>
      <c r="M280" s="239"/>
      <c r="N280" s="240"/>
      <c r="O280" s="240"/>
      <c r="P280" s="240"/>
      <c r="Q280" s="240"/>
      <c r="R280" s="240"/>
      <c r="S280" s="240"/>
      <c r="T280" s="241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2" t="s">
        <v>154</v>
      </c>
      <c r="AU280" s="242" t="s">
        <v>82</v>
      </c>
      <c r="AV280" s="13" t="s">
        <v>82</v>
      </c>
      <c r="AW280" s="13" t="s">
        <v>33</v>
      </c>
      <c r="AX280" s="13" t="s">
        <v>72</v>
      </c>
      <c r="AY280" s="242" t="s">
        <v>134</v>
      </c>
    </row>
    <row r="281" s="13" customFormat="1">
      <c r="A281" s="13"/>
      <c r="B281" s="232"/>
      <c r="C281" s="233"/>
      <c r="D281" s="225" t="s">
        <v>154</v>
      </c>
      <c r="E281" s="234" t="s">
        <v>19</v>
      </c>
      <c r="F281" s="235" t="s">
        <v>1015</v>
      </c>
      <c r="G281" s="233"/>
      <c r="H281" s="236">
        <v>7.5190000000000001</v>
      </c>
      <c r="I281" s="237"/>
      <c r="J281" s="233"/>
      <c r="K281" s="233"/>
      <c r="L281" s="238"/>
      <c r="M281" s="239"/>
      <c r="N281" s="240"/>
      <c r="O281" s="240"/>
      <c r="P281" s="240"/>
      <c r="Q281" s="240"/>
      <c r="R281" s="240"/>
      <c r="S281" s="240"/>
      <c r="T281" s="241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2" t="s">
        <v>154</v>
      </c>
      <c r="AU281" s="242" t="s">
        <v>82</v>
      </c>
      <c r="AV281" s="13" t="s">
        <v>82</v>
      </c>
      <c r="AW281" s="13" t="s">
        <v>33</v>
      </c>
      <c r="AX281" s="13" t="s">
        <v>80</v>
      </c>
      <c r="AY281" s="242" t="s">
        <v>134</v>
      </c>
    </row>
    <row r="282" s="2" customFormat="1" ht="21.75" customHeight="1">
      <c r="A282" s="38"/>
      <c r="B282" s="39"/>
      <c r="C282" s="254" t="s">
        <v>425</v>
      </c>
      <c r="D282" s="254" t="s">
        <v>192</v>
      </c>
      <c r="E282" s="255" t="s">
        <v>1016</v>
      </c>
      <c r="F282" s="256" t="s">
        <v>1017</v>
      </c>
      <c r="G282" s="257" t="s">
        <v>139</v>
      </c>
      <c r="H282" s="258">
        <v>10.815</v>
      </c>
      <c r="I282" s="259"/>
      <c r="J282" s="260">
        <f>ROUND(I282*H282,2)</f>
        <v>0</v>
      </c>
      <c r="K282" s="256" t="s">
        <v>19</v>
      </c>
      <c r="L282" s="261"/>
      <c r="M282" s="262" t="s">
        <v>19</v>
      </c>
      <c r="N282" s="263" t="s">
        <v>43</v>
      </c>
      <c r="O282" s="84"/>
      <c r="P282" s="221">
        <f>O282*H282</f>
        <v>0</v>
      </c>
      <c r="Q282" s="221">
        <v>0.091999999999999998</v>
      </c>
      <c r="R282" s="221">
        <f>Q282*H282</f>
        <v>0.99497999999999998</v>
      </c>
      <c r="S282" s="221">
        <v>0</v>
      </c>
      <c r="T282" s="222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23" t="s">
        <v>187</v>
      </c>
      <c r="AT282" s="223" t="s">
        <v>192</v>
      </c>
      <c r="AU282" s="223" t="s">
        <v>82</v>
      </c>
      <c r="AY282" s="17" t="s">
        <v>134</v>
      </c>
      <c r="BE282" s="224">
        <f>IF(N282="základní",J282,0)</f>
        <v>0</v>
      </c>
      <c r="BF282" s="224">
        <f>IF(N282="snížená",J282,0)</f>
        <v>0</v>
      </c>
      <c r="BG282" s="224">
        <f>IF(N282="zákl. přenesená",J282,0)</f>
        <v>0</v>
      </c>
      <c r="BH282" s="224">
        <f>IF(N282="sníž. přenesená",J282,0)</f>
        <v>0</v>
      </c>
      <c r="BI282" s="224">
        <f>IF(N282="nulová",J282,0)</f>
        <v>0</v>
      </c>
      <c r="BJ282" s="17" t="s">
        <v>80</v>
      </c>
      <c r="BK282" s="224">
        <f>ROUND(I282*H282,2)</f>
        <v>0</v>
      </c>
      <c r="BL282" s="17" t="s">
        <v>141</v>
      </c>
      <c r="BM282" s="223" t="s">
        <v>1018</v>
      </c>
    </row>
    <row r="283" s="2" customFormat="1">
      <c r="A283" s="38"/>
      <c r="B283" s="39"/>
      <c r="C283" s="40"/>
      <c r="D283" s="225" t="s">
        <v>143</v>
      </c>
      <c r="E283" s="40"/>
      <c r="F283" s="226" t="s">
        <v>1017</v>
      </c>
      <c r="G283" s="40"/>
      <c r="H283" s="40"/>
      <c r="I283" s="227"/>
      <c r="J283" s="40"/>
      <c r="K283" s="40"/>
      <c r="L283" s="44"/>
      <c r="M283" s="228"/>
      <c r="N283" s="229"/>
      <c r="O283" s="84"/>
      <c r="P283" s="84"/>
      <c r="Q283" s="84"/>
      <c r="R283" s="84"/>
      <c r="S283" s="84"/>
      <c r="T283" s="85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143</v>
      </c>
      <c r="AU283" s="17" t="s">
        <v>82</v>
      </c>
    </row>
    <row r="284" s="13" customFormat="1">
      <c r="A284" s="13"/>
      <c r="B284" s="232"/>
      <c r="C284" s="233"/>
      <c r="D284" s="225" t="s">
        <v>154</v>
      </c>
      <c r="E284" s="234" t="s">
        <v>19</v>
      </c>
      <c r="F284" s="235" t="s">
        <v>757</v>
      </c>
      <c r="G284" s="233"/>
      <c r="H284" s="236">
        <v>10.5</v>
      </c>
      <c r="I284" s="237"/>
      <c r="J284" s="233"/>
      <c r="K284" s="233"/>
      <c r="L284" s="238"/>
      <c r="M284" s="239"/>
      <c r="N284" s="240"/>
      <c r="O284" s="240"/>
      <c r="P284" s="240"/>
      <c r="Q284" s="240"/>
      <c r="R284" s="240"/>
      <c r="S284" s="240"/>
      <c r="T284" s="241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2" t="s">
        <v>154</v>
      </c>
      <c r="AU284" s="242" t="s">
        <v>82</v>
      </c>
      <c r="AV284" s="13" t="s">
        <v>82</v>
      </c>
      <c r="AW284" s="13" t="s">
        <v>33</v>
      </c>
      <c r="AX284" s="13" t="s">
        <v>72</v>
      </c>
      <c r="AY284" s="242" t="s">
        <v>134</v>
      </c>
    </row>
    <row r="285" s="13" customFormat="1">
      <c r="A285" s="13"/>
      <c r="B285" s="232"/>
      <c r="C285" s="233"/>
      <c r="D285" s="225" t="s">
        <v>154</v>
      </c>
      <c r="E285" s="234" t="s">
        <v>19</v>
      </c>
      <c r="F285" s="235" t="s">
        <v>1019</v>
      </c>
      <c r="G285" s="233"/>
      <c r="H285" s="236">
        <v>10.815</v>
      </c>
      <c r="I285" s="237"/>
      <c r="J285" s="233"/>
      <c r="K285" s="233"/>
      <c r="L285" s="238"/>
      <c r="M285" s="239"/>
      <c r="N285" s="240"/>
      <c r="O285" s="240"/>
      <c r="P285" s="240"/>
      <c r="Q285" s="240"/>
      <c r="R285" s="240"/>
      <c r="S285" s="240"/>
      <c r="T285" s="241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2" t="s">
        <v>154</v>
      </c>
      <c r="AU285" s="242" t="s">
        <v>82</v>
      </c>
      <c r="AV285" s="13" t="s">
        <v>82</v>
      </c>
      <c r="AW285" s="13" t="s">
        <v>33</v>
      </c>
      <c r="AX285" s="13" t="s">
        <v>80</v>
      </c>
      <c r="AY285" s="242" t="s">
        <v>134</v>
      </c>
    </row>
    <row r="286" s="2" customFormat="1" ht="24.15" customHeight="1">
      <c r="A286" s="38"/>
      <c r="B286" s="39"/>
      <c r="C286" s="212" t="s">
        <v>435</v>
      </c>
      <c r="D286" s="212" t="s">
        <v>136</v>
      </c>
      <c r="E286" s="213" t="s">
        <v>1020</v>
      </c>
      <c r="F286" s="214" t="s">
        <v>1021</v>
      </c>
      <c r="G286" s="215" t="s">
        <v>139</v>
      </c>
      <c r="H286" s="216">
        <v>465</v>
      </c>
      <c r="I286" s="217"/>
      <c r="J286" s="218">
        <f>ROUND(I286*H286,2)</f>
        <v>0</v>
      </c>
      <c r="K286" s="214" t="s">
        <v>150</v>
      </c>
      <c r="L286" s="44"/>
      <c r="M286" s="219" t="s">
        <v>19</v>
      </c>
      <c r="N286" s="220" t="s">
        <v>43</v>
      </c>
      <c r="O286" s="84"/>
      <c r="P286" s="221">
        <f>O286*H286</f>
        <v>0</v>
      </c>
      <c r="Q286" s="221">
        <v>0.16700000000000001</v>
      </c>
      <c r="R286" s="221">
        <f>Q286*H286</f>
        <v>77.655000000000001</v>
      </c>
      <c r="S286" s="221">
        <v>0</v>
      </c>
      <c r="T286" s="222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23" t="s">
        <v>141</v>
      </c>
      <c r="AT286" s="223" t="s">
        <v>136</v>
      </c>
      <c r="AU286" s="223" t="s">
        <v>82</v>
      </c>
      <c r="AY286" s="17" t="s">
        <v>134</v>
      </c>
      <c r="BE286" s="224">
        <f>IF(N286="základní",J286,0)</f>
        <v>0</v>
      </c>
      <c r="BF286" s="224">
        <f>IF(N286="snížená",J286,0)</f>
        <v>0</v>
      </c>
      <c r="BG286" s="224">
        <f>IF(N286="zákl. přenesená",J286,0)</f>
        <v>0</v>
      </c>
      <c r="BH286" s="224">
        <f>IF(N286="sníž. přenesená",J286,0)</f>
        <v>0</v>
      </c>
      <c r="BI286" s="224">
        <f>IF(N286="nulová",J286,0)</f>
        <v>0</v>
      </c>
      <c r="BJ286" s="17" t="s">
        <v>80</v>
      </c>
      <c r="BK286" s="224">
        <f>ROUND(I286*H286,2)</f>
        <v>0</v>
      </c>
      <c r="BL286" s="17" t="s">
        <v>141</v>
      </c>
      <c r="BM286" s="223" t="s">
        <v>1022</v>
      </c>
    </row>
    <row r="287" s="2" customFormat="1">
      <c r="A287" s="38"/>
      <c r="B287" s="39"/>
      <c r="C287" s="40"/>
      <c r="D287" s="225" t="s">
        <v>143</v>
      </c>
      <c r="E287" s="40"/>
      <c r="F287" s="226" t="s">
        <v>1023</v>
      </c>
      <c r="G287" s="40"/>
      <c r="H287" s="40"/>
      <c r="I287" s="227"/>
      <c r="J287" s="40"/>
      <c r="K287" s="40"/>
      <c r="L287" s="44"/>
      <c r="M287" s="228"/>
      <c r="N287" s="229"/>
      <c r="O287" s="84"/>
      <c r="P287" s="84"/>
      <c r="Q287" s="84"/>
      <c r="R287" s="84"/>
      <c r="S287" s="84"/>
      <c r="T287" s="85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143</v>
      </c>
      <c r="AU287" s="17" t="s">
        <v>82</v>
      </c>
    </row>
    <row r="288" s="2" customFormat="1">
      <c r="A288" s="38"/>
      <c r="B288" s="39"/>
      <c r="C288" s="40"/>
      <c r="D288" s="230" t="s">
        <v>145</v>
      </c>
      <c r="E288" s="40"/>
      <c r="F288" s="231" t="s">
        <v>1024</v>
      </c>
      <c r="G288" s="40"/>
      <c r="H288" s="40"/>
      <c r="I288" s="227"/>
      <c r="J288" s="40"/>
      <c r="K288" s="40"/>
      <c r="L288" s="44"/>
      <c r="M288" s="228"/>
      <c r="N288" s="229"/>
      <c r="O288" s="84"/>
      <c r="P288" s="84"/>
      <c r="Q288" s="84"/>
      <c r="R288" s="84"/>
      <c r="S288" s="84"/>
      <c r="T288" s="85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145</v>
      </c>
      <c r="AU288" s="17" t="s">
        <v>82</v>
      </c>
    </row>
    <row r="289" s="13" customFormat="1">
      <c r="A289" s="13"/>
      <c r="B289" s="232"/>
      <c r="C289" s="233"/>
      <c r="D289" s="225" t="s">
        <v>154</v>
      </c>
      <c r="E289" s="234" t="s">
        <v>19</v>
      </c>
      <c r="F289" s="235" t="s">
        <v>1025</v>
      </c>
      <c r="G289" s="233"/>
      <c r="H289" s="236">
        <v>228.69999999999999</v>
      </c>
      <c r="I289" s="237"/>
      <c r="J289" s="233"/>
      <c r="K289" s="233"/>
      <c r="L289" s="238"/>
      <c r="M289" s="239"/>
      <c r="N289" s="240"/>
      <c r="O289" s="240"/>
      <c r="P289" s="240"/>
      <c r="Q289" s="240"/>
      <c r="R289" s="240"/>
      <c r="S289" s="240"/>
      <c r="T289" s="241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2" t="s">
        <v>154</v>
      </c>
      <c r="AU289" s="242" t="s">
        <v>82</v>
      </c>
      <c r="AV289" s="13" t="s">
        <v>82</v>
      </c>
      <c r="AW289" s="13" t="s">
        <v>33</v>
      </c>
      <c r="AX289" s="13" t="s">
        <v>72</v>
      </c>
      <c r="AY289" s="242" t="s">
        <v>134</v>
      </c>
    </row>
    <row r="290" s="13" customFormat="1">
      <c r="A290" s="13"/>
      <c r="B290" s="232"/>
      <c r="C290" s="233"/>
      <c r="D290" s="225" t="s">
        <v>154</v>
      </c>
      <c r="E290" s="234" t="s">
        <v>19</v>
      </c>
      <c r="F290" s="235" t="s">
        <v>1026</v>
      </c>
      <c r="G290" s="233"/>
      <c r="H290" s="236">
        <v>236.30000000000001</v>
      </c>
      <c r="I290" s="237"/>
      <c r="J290" s="233"/>
      <c r="K290" s="233"/>
      <c r="L290" s="238"/>
      <c r="M290" s="239"/>
      <c r="N290" s="240"/>
      <c r="O290" s="240"/>
      <c r="P290" s="240"/>
      <c r="Q290" s="240"/>
      <c r="R290" s="240"/>
      <c r="S290" s="240"/>
      <c r="T290" s="241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2" t="s">
        <v>154</v>
      </c>
      <c r="AU290" s="242" t="s">
        <v>82</v>
      </c>
      <c r="AV290" s="13" t="s">
        <v>82</v>
      </c>
      <c r="AW290" s="13" t="s">
        <v>33</v>
      </c>
      <c r="AX290" s="13" t="s">
        <v>72</v>
      </c>
      <c r="AY290" s="242" t="s">
        <v>134</v>
      </c>
    </row>
    <row r="291" s="14" customFormat="1">
      <c r="A291" s="14"/>
      <c r="B291" s="243"/>
      <c r="C291" s="244"/>
      <c r="D291" s="225" t="s">
        <v>154</v>
      </c>
      <c r="E291" s="245" t="s">
        <v>750</v>
      </c>
      <c r="F291" s="246" t="s">
        <v>156</v>
      </c>
      <c r="G291" s="244"/>
      <c r="H291" s="247">
        <v>465</v>
      </c>
      <c r="I291" s="248"/>
      <c r="J291" s="244"/>
      <c r="K291" s="244"/>
      <c r="L291" s="249"/>
      <c r="M291" s="250"/>
      <c r="N291" s="251"/>
      <c r="O291" s="251"/>
      <c r="P291" s="251"/>
      <c r="Q291" s="251"/>
      <c r="R291" s="251"/>
      <c r="S291" s="251"/>
      <c r="T291" s="252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3" t="s">
        <v>154</v>
      </c>
      <c r="AU291" s="253" t="s">
        <v>82</v>
      </c>
      <c r="AV291" s="14" t="s">
        <v>141</v>
      </c>
      <c r="AW291" s="14" t="s">
        <v>33</v>
      </c>
      <c r="AX291" s="14" t="s">
        <v>80</v>
      </c>
      <c r="AY291" s="253" t="s">
        <v>134</v>
      </c>
    </row>
    <row r="292" s="2" customFormat="1" ht="16.5" customHeight="1">
      <c r="A292" s="38"/>
      <c r="B292" s="39"/>
      <c r="C292" s="254" t="s">
        <v>441</v>
      </c>
      <c r="D292" s="254" t="s">
        <v>192</v>
      </c>
      <c r="E292" s="255" t="s">
        <v>1027</v>
      </c>
      <c r="F292" s="256" t="s">
        <v>1028</v>
      </c>
      <c r="G292" s="257" t="s">
        <v>139</v>
      </c>
      <c r="H292" s="258">
        <v>233.274</v>
      </c>
      <c r="I292" s="259"/>
      <c r="J292" s="260">
        <f>ROUND(I292*H292,2)</f>
        <v>0</v>
      </c>
      <c r="K292" s="256" t="s">
        <v>19</v>
      </c>
      <c r="L292" s="261"/>
      <c r="M292" s="262" t="s">
        <v>19</v>
      </c>
      <c r="N292" s="263" t="s">
        <v>43</v>
      </c>
      <c r="O292" s="84"/>
      <c r="P292" s="221">
        <f>O292*H292</f>
        <v>0</v>
      </c>
      <c r="Q292" s="221">
        <v>0.11799999999999999</v>
      </c>
      <c r="R292" s="221">
        <f>Q292*H292</f>
        <v>27.526332</v>
      </c>
      <c r="S292" s="221">
        <v>0</v>
      </c>
      <c r="T292" s="222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23" t="s">
        <v>187</v>
      </c>
      <c r="AT292" s="223" t="s">
        <v>192</v>
      </c>
      <c r="AU292" s="223" t="s">
        <v>82</v>
      </c>
      <c r="AY292" s="17" t="s">
        <v>134</v>
      </c>
      <c r="BE292" s="224">
        <f>IF(N292="základní",J292,0)</f>
        <v>0</v>
      </c>
      <c r="BF292" s="224">
        <f>IF(N292="snížená",J292,0)</f>
        <v>0</v>
      </c>
      <c r="BG292" s="224">
        <f>IF(N292="zákl. přenesená",J292,0)</f>
        <v>0</v>
      </c>
      <c r="BH292" s="224">
        <f>IF(N292="sníž. přenesená",J292,0)</f>
        <v>0</v>
      </c>
      <c r="BI292" s="224">
        <f>IF(N292="nulová",J292,0)</f>
        <v>0</v>
      </c>
      <c r="BJ292" s="17" t="s">
        <v>80</v>
      </c>
      <c r="BK292" s="224">
        <f>ROUND(I292*H292,2)</f>
        <v>0</v>
      </c>
      <c r="BL292" s="17" t="s">
        <v>141</v>
      </c>
      <c r="BM292" s="223" t="s">
        <v>1029</v>
      </c>
    </row>
    <row r="293" s="2" customFormat="1">
      <c r="A293" s="38"/>
      <c r="B293" s="39"/>
      <c r="C293" s="40"/>
      <c r="D293" s="225" t="s">
        <v>143</v>
      </c>
      <c r="E293" s="40"/>
      <c r="F293" s="226" t="s">
        <v>1028</v>
      </c>
      <c r="G293" s="40"/>
      <c r="H293" s="40"/>
      <c r="I293" s="227"/>
      <c r="J293" s="40"/>
      <c r="K293" s="40"/>
      <c r="L293" s="44"/>
      <c r="M293" s="228"/>
      <c r="N293" s="229"/>
      <c r="O293" s="84"/>
      <c r="P293" s="84"/>
      <c r="Q293" s="84"/>
      <c r="R293" s="84"/>
      <c r="S293" s="84"/>
      <c r="T293" s="85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7" t="s">
        <v>143</v>
      </c>
      <c r="AU293" s="17" t="s">
        <v>82</v>
      </c>
    </row>
    <row r="294" s="13" customFormat="1">
      <c r="A294" s="13"/>
      <c r="B294" s="232"/>
      <c r="C294" s="233"/>
      <c r="D294" s="225" t="s">
        <v>154</v>
      </c>
      <c r="E294" s="234" t="s">
        <v>19</v>
      </c>
      <c r="F294" s="235" t="s">
        <v>1025</v>
      </c>
      <c r="G294" s="233"/>
      <c r="H294" s="236">
        <v>228.69999999999999</v>
      </c>
      <c r="I294" s="237"/>
      <c r="J294" s="233"/>
      <c r="K294" s="233"/>
      <c r="L294" s="238"/>
      <c r="M294" s="239"/>
      <c r="N294" s="240"/>
      <c r="O294" s="240"/>
      <c r="P294" s="240"/>
      <c r="Q294" s="240"/>
      <c r="R294" s="240"/>
      <c r="S294" s="240"/>
      <c r="T294" s="241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2" t="s">
        <v>154</v>
      </c>
      <c r="AU294" s="242" t="s">
        <v>82</v>
      </c>
      <c r="AV294" s="13" t="s">
        <v>82</v>
      </c>
      <c r="AW294" s="13" t="s">
        <v>33</v>
      </c>
      <c r="AX294" s="13" t="s">
        <v>72</v>
      </c>
      <c r="AY294" s="242" t="s">
        <v>134</v>
      </c>
    </row>
    <row r="295" s="13" customFormat="1">
      <c r="A295" s="13"/>
      <c r="B295" s="232"/>
      <c r="C295" s="233"/>
      <c r="D295" s="225" t="s">
        <v>154</v>
      </c>
      <c r="E295" s="234" t="s">
        <v>19</v>
      </c>
      <c r="F295" s="235" t="s">
        <v>1030</v>
      </c>
      <c r="G295" s="233"/>
      <c r="H295" s="236">
        <v>233.274</v>
      </c>
      <c r="I295" s="237"/>
      <c r="J295" s="233"/>
      <c r="K295" s="233"/>
      <c r="L295" s="238"/>
      <c r="M295" s="239"/>
      <c r="N295" s="240"/>
      <c r="O295" s="240"/>
      <c r="P295" s="240"/>
      <c r="Q295" s="240"/>
      <c r="R295" s="240"/>
      <c r="S295" s="240"/>
      <c r="T295" s="241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2" t="s">
        <v>154</v>
      </c>
      <c r="AU295" s="242" t="s">
        <v>82</v>
      </c>
      <c r="AV295" s="13" t="s">
        <v>82</v>
      </c>
      <c r="AW295" s="13" t="s">
        <v>33</v>
      </c>
      <c r="AX295" s="13" t="s">
        <v>80</v>
      </c>
      <c r="AY295" s="242" t="s">
        <v>134</v>
      </c>
    </row>
    <row r="296" s="2" customFormat="1" ht="24.15" customHeight="1">
      <c r="A296" s="38"/>
      <c r="B296" s="39"/>
      <c r="C296" s="254" t="s">
        <v>1031</v>
      </c>
      <c r="D296" s="254" t="s">
        <v>192</v>
      </c>
      <c r="E296" s="255" t="s">
        <v>1032</v>
      </c>
      <c r="F296" s="256" t="s">
        <v>1033</v>
      </c>
      <c r="G296" s="257" t="s">
        <v>139</v>
      </c>
      <c r="H296" s="258">
        <v>241.02600000000001</v>
      </c>
      <c r="I296" s="259"/>
      <c r="J296" s="260">
        <f>ROUND(I296*H296,2)</f>
        <v>0</v>
      </c>
      <c r="K296" s="256" t="s">
        <v>19</v>
      </c>
      <c r="L296" s="261"/>
      <c r="M296" s="262" t="s">
        <v>19</v>
      </c>
      <c r="N296" s="263" t="s">
        <v>43</v>
      </c>
      <c r="O296" s="84"/>
      <c r="P296" s="221">
        <f>O296*H296</f>
        <v>0</v>
      </c>
      <c r="Q296" s="221">
        <v>0.11799999999999999</v>
      </c>
      <c r="R296" s="221">
        <f>Q296*H296</f>
        <v>28.441068000000001</v>
      </c>
      <c r="S296" s="221">
        <v>0</v>
      </c>
      <c r="T296" s="222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23" t="s">
        <v>187</v>
      </c>
      <c r="AT296" s="223" t="s">
        <v>192</v>
      </c>
      <c r="AU296" s="223" t="s">
        <v>82</v>
      </c>
      <c r="AY296" s="17" t="s">
        <v>134</v>
      </c>
      <c r="BE296" s="224">
        <f>IF(N296="základní",J296,0)</f>
        <v>0</v>
      </c>
      <c r="BF296" s="224">
        <f>IF(N296="snížená",J296,0)</f>
        <v>0</v>
      </c>
      <c r="BG296" s="224">
        <f>IF(N296="zákl. přenesená",J296,0)</f>
        <v>0</v>
      </c>
      <c r="BH296" s="224">
        <f>IF(N296="sníž. přenesená",J296,0)</f>
        <v>0</v>
      </c>
      <c r="BI296" s="224">
        <f>IF(N296="nulová",J296,0)</f>
        <v>0</v>
      </c>
      <c r="BJ296" s="17" t="s">
        <v>80</v>
      </c>
      <c r="BK296" s="224">
        <f>ROUND(I296*H296,2)</f>
        <v>0</v>
      </c>
      <c r="BL296" s="17" t="s">
        <v>141</v>
      </c>
      <c r="BM296" s="223" t="s">
        <v>1034</v>
      </c>
    </row>
    <row r="297" s="2" customFormat="1">
      <c r="A297" s="38"/>
      <c r="B297" s="39"/>
      <c r="C297" s="40"/>
      <c r="D297" s="225" t="s">
        <v>143</v>
      </c>
      <c r="E297" s="40"/>
      <c r="F297" s="226" t="s">
        <v>1033</v>
      </c>
      <c r="G297" s="40"/>
      <c r="H297" s="40"/>
      <c r="I297" s="227"/>
      <c r="J297" s="40"/>
      <c r="K297" s="40"/>
      <c r="L297" s="44"/>
      <c r="M297" s="228"/>
      <c r="N297" s="229"/>
      <c r="O297" s="84"/>
      <c r="P297" s="84"/>
      <c r="Q297" s="84"/>
      <c r="R297" s="84"/>
      <c r="S297" s="84"/>
      <c r="T297" s="85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143</v>
      </c>
      <c r="AU297" s="17" t="s">
        <v>82</v>
      </c>
    </row>
    <row r="298" s="13" customFormat="1">
      <c r="A298" s="13"/>
      <c r="B298" s="232"/>
      <c r="C298" s="233"/>
      <c r="D298" s="225" t="s">
        <v>154</v>
      </c>
      <c r="E298" s="234" t="s">
        <v>19</v>
      </c>
      <c r="F298" s="235" t="s">
        <v>1026</v>
      </c>
      <c r="G298" s="233"/>
      <c r="H298" s="236">
        <v>236.30000000000001</v>
      </c>
      <c r="I298" s="237"/>
      <c r="J298" s="233"/>
      <c r="K298" s="233"/>
      <c r="L298" s="238"/>
      <c r="M298" s="239"/>
      <c r="N298" s="240"/>
      <c r="O298" s="240"/>
      <c r="P298" s="240"/>
      <c r="Q298" s="240"/>
      <c r="R298" s="240"/>
      <c r="S298" s="240"/>
      <c r="T298" s="241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2" t="s">
        <v>154</v>
      </c>
      <c r="AU298" s="242" t="s">
        <v>82</v>
      </c>
      <c r="AV298" s="13" t="s">
        <v>82</v>
      </c>
      <c r="AW298" s="13" t="s">
        <v>33</v>
      </c>
      <c r="AX298" s="13" t="s">
        <v>72</v>
      </c>
      <c r="AY298" s="242" t="s">
        <v>134</v>
      </c>
    </row>
    <row r="299" s="13" customFormat="1">
      <c r="A299" s="13"/>
      <c r="B299" s="232"/>
      <c r="C299" s="233"/>
      <c r="D299" s="225" t="s">
        <v>154</v>
      </c>
      <c r="E299" s="234" t="s">
        <v>19</v>
      </c>
      <c r="F299" s="235" t="s">
        <v>1035</v>
      </c>
      <c r="G299" s="233"/>
      <c r="H299" s="236">
        <v>241.02600000000001</v>
      </c>
      <c r="I299" s="237"/>
      <c r="J299" s="233"/>
      <c r="K299" s="233"/>
      <c r="L299" s="238"/>
      <c r="M299" s="239"/>
      <c r="N299" s="240"/>
      <c r="O299" s="240"/>
      <c r="P299" s="240"/>
      <c r="Q299" s="240"/>
      <c r="R299" s="240"/>
      <c r="S299" s="240"/>
      <c r="T299" s="241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2" t="s">
        <v>154</v>
      </c>
      <c r="AU299" s="242" t="s">
        <v>82</v>
      </c>
      <c r="AV299" s="13" t="s">
        <v>82</v>
      </c>
      <c r="AW299" s="13" t="s">
        <v>33</v>
      </c>
      <c r="AX299" s="13" t="s">
        <v>80</v>
      </c>
      <c r="AY299" s="242" t="s">
        <v>134</v>
      </c>
    </row>
    <row r="300" s="2" customFormat="1" ht="24.15" customHeight="1">
      <c r="A300" s="38"/>
      <c r="B300" s="39"/>
      <c r="C300" s="212" t="s">
        <v>1036</v>
      </c>
      <c r="D300" s="212" t="s">
        <v>136</v>
      </c>
      <c r="E300" s="213" t="s">
        <v>1037</v>
      </c>
      <c r="F300" s="214" t="s">
        <v>1038</v>
      </c>
      <c r="G300" s="215" t="s">
        <v>139</v>
      </c>
      <c r="H300" s="216">
        <v>47.5</v>
      </c>
      <c r="I300" s="217"/>
      <c r="J300" s="218">
        <f>ROUND(I300*H300,2)</f>
        <v>0</v>
      </c>
      <c r="K300" s="214" t="s">
        <v>150</v>
      </c>
      <c r="L300" s="44"/>
      <c r="M300" s="219" t="s">
        <v>19</v>
      </c>
      <c r="N300" s="220" t="s">
        <v>43</v>
      </c>
      <c r="O300" s="84"/>
      <c r="P300" s="221">
        <f>O300*H300</f>
        <v>0</v>
      </c>
      <c r="Q300" s="221">
        <v>0.084250000000000005</v>
      </c>
      <c r="R300" s="221">
        <f>Q300*H300</f>
        <v>4.0018750000000001</v>
      </c>
      <c r="S300" s="221">
        <v>0</v>
      </c>
      <c r="T300" s="222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23" t="s">
        <v>141</v>
      </c>
      <c r="AT300" s="223" t="s">
        <v>136</v>
      </c>
      <c r="AU300" s="223" t="s">
        <v>82</v>
      </c>
      <c r="AY300" s="17" t="s">
        <v>134</v>
      </c>
      <c r="BE300" s="224">
        <f>IF(N300="základní",J300,0)</f>
        <v>0</v>
      </c>
      <c r="BF300" s="224">
        <f>IF(N300="snížená",J300,0)</f>
        <v>0</v>
      </c>
      <c r="BG300" s="224">
        <f>IF(N300="zákl. přenesená",J300,0)</f>
        <v>0</v>
      </c>
      <c r="BH300" s="224">
        <f>IF(N300="sníž. přenesená",J300,0)</f>
        <v>0</v>
      </c>
      <c r="BI300" s="224">
        <f>IF(N300="nulová",J300,0)</f>
        <v>0</v>
      </c>
      <c r="BJ300" s="17" t="s">
        <v>80</v>
      </c>
      <c r="BK300" s="224">
        <f>ROUND(I300*H300,2)</f>
        <v>0</v>
      </c>
      <c r="BL300" s="17" t="s">
        <v>141</v>
      </c>
      <c r="BM300" s="223" t="s">
        <v>1039</v>
      </c>
    </row>
    <row r="301" s="2" customFormat="1">
      <c r="A301" s="38"/>
      <c r="B301" s="39"/>
      <c r="C301" s="40"/>
      <c r="D301" s="225" t="s">
        <v>143</v>
      </c>
      <c r="E301" s="40"/>
      <c r="F301" s="226" t="s">
        <v>1040</v>
      </c>
      <c r="G301" s="40"/>
      <c r="H301" s="40"/>
      <c r="I301" s="227"/>
      <c r="J301" s="40"/>
      <c r="K301" s="40"/>
      <c r="L301" s="44"/>
      <c r="M301" s="228"/>
      <c r="N301" s="229"/>
      <c r="O301" s="84"/>
      <c r="P301" s="84"/>
      <c r="Q301" s="84"/>
      <c r="R301" s="84"/>
      <c r="S301" s="84"/>
      <c r="T301" s="85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T301" s="17" t="s">
        <v>143</v>
      </c>
      <c r="AU301" s="17" t="s">
        <v>82</v>
      </c>
    </row>
    <row r="302" s="2" customFormat="1">
      <c r="A302" s="38"/>
      <c r="B302" s="39"/>
      <c r="C302" s="40"/>
      <c r="D302" s="230" t="s">
        <v>145</v>
      </c>
      <c r="E302" s="40"/>
      <c r="F302" s="231" t="s">
        <v>1041</v>
      </c>
      <c r="G302" s="40"/>
      <c r="H302" s="40"/>
      <c r="I302" s="227"/>
      <c r="J302" s="40"/>
      <c r="K302" s="40"/>
      <c r="L302" s="44"/>
      <c r="M302" s="228"/>
      <c r="N302" s="229"/>
      <c r="O302" s="84"/>
      <c r="P302" s="84"/>
      <c r="Q302" s="84"/>
      <c r="R302" s="84"/>
      <c r="S302" s="84"/>
      <c r="T302" s="85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7" t="s">
        <v>145</v>
      </c>
      <c r="AU302" s="17" t="s">
        <v>82</v>
      </c>
    </row>
    <row r="303" s="13" customFormat="1">
      <c r="A303" s="13"/>
      <c r="B303" s="232"/>
      <c r="C303" s="233"/>
      <c r="D303" s="225" t="s">
        <v>154</v>
      </c>
      <c r="E303" s="234" t="s">
        <v>19</v>
      </c>
      <c r="F303" s="235" t="s">
        <v>753</v>
      </c>
      <c r="G303" s="233"/>
      <c r="H303" s="236">
        <v>47.5</v>
      </c>
      <c r="I303" s="237"/>
      <c r="J303" s="233"/>
      <c r="K303" s="233"/>
      <c r="L303" s="238"/>
      <c r="M303" s="239"/>
      <c r="N303" s="240"/>
      <c r="O303" s="240"/>
      <c r="P303" s="240"/>
      <c r="Q303" s="240"/>
      <c r="R303" s="240"/>
      <c r="S303" s="240"/>
      <c r="T303" s="241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2" t="s">
        <v>154</v>
      </c>
      <c r="AU303" s="242" t="s">
        <v>82</v>
      </c>
      <c r="AV303" s="13" t="s">
        <v>82</v>
      </c>
      <c r="AW303" s="13" t="s">
        <v>33</v>
      </c>
      <c r="AX303" s="13" t="s">
        <v>80</v>
      </c>
      <c r="AY303" s="242" t="s">
        <v>134</v>
      </c>
    </row>
    <row r="304" s="2" customFormat="1" ht="24.15" customHeight="1">
      <c r="A304" s="38"/>
      <c r="B304" s="39"/>
      <c r="C304" s="212" t="s">
        <v>1042</v>
      </c>
      <c r="D304" s="212" t="s">
        <v>136</v>
      </c>
      <c r="E304" s="213" t="s">
        <v>1043</v>
      </c>
      <c r="F304" s="214" t="s">
        <v>1044</v>
      </c>
      <c r="G304" s="215" t="s">
        <v>139</v>
      </c>
      <c r="H304" s="216">
        <v>4.2000000000000002</v>
      </c>
      <c r="I304" s="217"/>
      <c r="J304" s="218">
        <f>ROUND(I304*H304,2)</f>
        <v>0</v>
      </c>
      <c r="K304" s="214" t="s">
        <v>150</v>
      </c>
      <c r="L304" s="44"/>
      <c r="M304" s="219" t="s">
        <v>19</v>
      </c>
      <c r="N304" s="220" t="s">
        <v>43</v>
      </c>
      <c r="O304" s="84"/>
      <c r="P304" s="221">
        <f>O304*H304</f>
        <v>0</v>
      </c>
      <c r="Q304" s="221">
        <v>0.088800000000000004</v>
      </c>
      <c r="R304" s="221">
        <f>Q304*H304</f>
        <v>0.37296000000000001</v>
      </c>
      <c r="S304" s="221">
        <v>0</v>
      </c>
      <c r="T304" s="222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23" t="s">
        <v>141</v>
      </c>
      <c r="AT304" s="223" t="s">
        <v>136</v>
      </c>
      <c r="AU304" s="223" t="s">
        <v>82</v>
      </c>
      <c r="AY304" s="17" t="s">
        <v>134</v>
      </c>
      <c r="BE304" s="224">
        <f>IF(N304="základní",J304,0)</f>
        <v>0</v>
      </c>
      <c r="BF304" s="224">
        <f>IF(N304="snížená",J304,0)</f>
        <v>0</v>
      </c>
      <c r="BG304" s="224">
        <f>IF(N304="zákl. přenesená",J304,0)</f>
        <v>0</v>
      </c>
      <c r="BH304" s="224">
        <f>IF(N304="sníž. přenesená",J304,0)</f>
        <v>0</v>
      </c>
      <c r="BI304" s="224">
        <f>IF(N304="nulová",J304,0)</f>
        <v>0</v>
      </c>
      <c r="BJ304" s="17" t="s">
        <v>80</v>
      </c>
      <c r="BK304" s="224">
        <f>ROUND(I304*H304,2)</f>
        <v>0</v>
      </c>
      <c r="BL304" s="17" t="s">
        <v>141</v>
      </c>
      <c r="BM304" s="223" t="s">
        <v>1045</v>
      </c>
    </row>
    <row r="305" s="2" customFormat="1">
      <c r="A305" s="38"/>
      <c r="B305" s="39"/>
      <c r="C305" s="40"/>
      <c r="D305" s="225" t="s">
        <v>143</v>
      </c>
      <c r="E305" s="40"/>
      <c r="F305" s="226" t="s">
        <v>1046</v>
      </c>
      <c r="G305" s="40"/>
      <c r="H305" s="40"/>
      <c r="I305" s="227"/>
      <c r="J305" s="40"/>
      <c r="K305" s="40"/>
      <c r="L305" s="44"/>
      <c r="M305" s="228"/>
      <c r="N305" s="229"/>
      <c r="O305" s="84"/>
      <c r="P305" s="84"/>
      <c r="Q305" s="84"/>
      <c r="R305" s="84"/>
      <c r="S305" s="84"/>
      <c r="T305" s="85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143</v>
      </c>
      <c r="AU305" s="17" t="s">
        <v>82</v>
      </c>
    </row>
    <row r="306" s="2" customFormat="1">
      <c r="A306" s="38"/>
      <c r="B306" s="39"/>
      <c r="C306" s="40"/>
      <c r="D306" s="230" t="s">
        <v>145</v>
      </c>
      <c r="E306" s="40"/>
      <c r="F306" s="231" t="s">
        <v>1047</v>
      </c>
      <c r="G306" s="40"/>
      <c r="H306" s="40"/>
      <c r="I306" s="227"/>
      <c r="J306" s="40"/>
      <c r="K306" s="40"/>
      <c r="L306" s="44"/>
      <c r="M306" s="228"/>
      <c r="N306" s="229"/>
      <c r="O306" s="84"/>
      <c r="P306" s="84"/>
      <c r="Q306" s="84"/>
      <c r="R306" s="84"/>
      <c r="S306" s="84"/>
      <c r="T306" s="85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T306" s="17" t="s">
        <v>145</v>
      </c>
      <c r="AU306" s="17" t="s">
        <v>82</v>
      </c>
    </row>
    <row r="307" s="2" customFormat="1">
      <c r="A307" s="38"/>
      <c r="B307" s="39"/>
      <c r="C307" s="40"/>
      <c r="D307" s="225" t="s">
        <v>387</v>
      </c>
      <c r="E307" s="40"/>
      <c r="F307" s="264" t="s">
        <v>1048</v>
      </c>
      <c r="G307" s="40"/>
      <c r="H307" s="40"/>
      <c r="I307" s="227"/>
      <c r="J307" s="40"/>
      <c r="K307" s="40"/>
      <c r="L307" s="44"/>
      <c r="M307" s="228"/>
      <c r="N307" s="229"/>
      <c r="O307" s="84"/>
      <c r="P307" s="84"/>
      <c r="Q307" s="84"/>
      <c r="R307" s="84"/>
      <c r="S307" s="84"/>
      <c r="T307" s="85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7" t="s">
        <v>387</v>
      </c>
      <c r="AU307" s="17" t="s">
        <v>82</v>
      </c>
    </row>
    <row r="308" s="13" customFormat="1">
      <c r="A308" s="13"/>
      <c r="B308" s="232"/>
      <c r="C308" s="233"/>
      <c r="D308" s="225" t="s">
        <v>154</v>
      </c>
      <c r="E308" s="234" t="s">
        <v>747</v>
      </c>
      <c r="F308" s="235" t="s">
        <v>1049</v>
      </c>
      <c r="G308" s="233"/>
      <c r="H308" s="236">
        <v>4.2000000000000002</v>
      </c>
      <c r="I308" s="237"/>
      <c r="J308" s="233"/>
      <c r="K308" s="233"/>
      <c r="L308" s="238"/>
      <c r="M308" s="239"/>
      <c r="N308" s="240"/>
      <c r="O308" s="240"/>
      <c r="P308" s="240"/>
      <c r="Q308" s="240"/>
      <c r="R308" s="240"/>
      <c r="S308" s="240"/>
      <c r="T308" s="241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2" t="s">
        <v>154</v>
      </c>
      <c r="AU308" s="242" t="s">
        <v>82</v>
      </c>
      <c r="AV308" s="13" t="s">
        <v>82</v>
      </c>
      <c r="AW308" s="13" t="s">
        <v>33</v>
      </c>
      <c r="AX308" s="13" t="s">
        <v>80</v>
      </c>
      <c r="AY308" s="242" t="s">
        <v>134</v>
      </c>
    </row>
    <row r="309" s="2" customFormat="1" ht="21.75" customHeight="1">
      <c r="A309" s="38"/>
      <c r="B309" s="39"/>
      <c r="C309" s="254" t="s">
        <v>1050</v>
      </c>
      <c r="D309" s="254" t="s">
        <v>192</v>
      </c>
      <c r="E309" s="255" t="s">
        <v>1051</v>
      </c>
      <c r="F309" s="256" t="s">
        <v>1052</v>
      </c>
      <c r="G309" s="257" t="s">
        <v>139</v>
      </c>
      <c r="H309" s="258">
        <v>4.3259999999999996</v>
      </c>
      <c r="I309" s="259"/>
      <c r="J309" s="260">
        <f>ROUND(I309*H309,2)</f>
        <v>0</v>
      </c>
      <c r="K309" s="256" t="s">
        <v>150</v>
      </c>
      <c r="L309" s="261"/>
      <c r="M309" s="262" t="s">
        <v>19</v>
      </c>
      <c r="N309" s="263" t="s">
        <v>43</v>
      </c>
      <c r="O309" s="84"/>
      <c r="P309" s="221">
        <f>O309*H309</f>
        <v>0</v>
      </c>
      <c r="Q309" s="221">
        <v>0.13500000000000001</v>
      </c>
      <c r="R309" s="221">
        <f>Q309*H309</f>
        <v>0.58401000000000003</v>
      </c>
      <c r="S309" s="221">
        <v>0</v>
      </c>
      <c r="T309" s="222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23" t="s">
        <v>187</v>
      </c>
      <c r="AT309" s="223" t="s">
        <v>192</v>
      </c>
      <c r="AU309" s="223" t="s">
        <v>82</v>
      </c>
      <c r="AY309" s="17" t="s">
        <v>134</v>
      </c>
      <c r="BE309" s="224">
        <f>IF(N309="základní",J309,0)</f>
        <v>0</v>
      </c>
      <c r="BF309" s="224">
        <f>IF(N309="snížená",J309,0)</f>
        <v>0</v>
      </c>
      <c r="BG309" s="224">
        <f>IF(N309="zákl. přenesená",J309,0)</f>
        <v>0</v>
      </c>
      <c r="BH309" s="224">
        <f>IF(N309="sníž. přenesená",J309,0)</f>
        <v>0</v>
      </c>
      <c r="BI309" s="224">
        <f>IF(N309="nulová",J309,0)</f>
        <v>0</v>
      </c>
      <c r="BJ309" s="17" t="s">
        <v>80</v>
      </c>
      <c r="BK309" s="224">
        <f>ROUND(I309*H309,2)</f>
        <v>0</v>
      </c>
      <c r="BL309" s="17" t="s">
        <v>141</v>
      </c>
      <c r="BM309" s="223" t="s">
        <v>1053</v>
      </c>
    </row>
    <row r="310" s="2" customFormat="1">
      <c r="A310" s="38"/>
      <c r="B310" s="39"/>
      <c r="C310" s="40"/>
      <c r="D310" s="225" t="s">
        <v>143</v>
      </c>
      <c r="E310" s="40"/>
      <c r="F310" s="226" t="s">
        <v>1052</v>
      </c>
      <c r="G310" s="40"/>
      <c r="H310" s="40"/>
      <c r="I310" s="227"/>
      <c r="J310" s="40"/>
      <c r="K310" s="40"/>
      <c r="L310" s="44"/>
      <c r="M310" s="228"/>
      <c r="N310" s="229"/>
      <c r="O310" s="84"/>
      <c r="P310" s="84"/>
      <c r="Q310" s="84"/>
      <c r="R310" s="84"/>
      <c r="S310" s="84"/>
      <c r="T310" s="85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T310" s="17" t="s">
        <v>143</v>
      </c>
      <c r="AU310" s="17" t="s">
        <v>82</v>
      </c>
    </row>
    <row r="311" s="13" customFormat="1">
      <c r="A311" s="13"/>
      <c r="B311" s="232"/>
      <c r="C311" s="233"/>
      <c r="D311" s="225" t="s">
        <v>154</v>
      </c>
      <c r="E311" s="234" t="s">
        <v>19</v>
      </c>
      <c r="F311" s="235" t="s">
        <v>1054</v>
      </c>
      <c r="G311" s="233"/>
      <c r="H311" s="236">
        <v>4.3259999999999996</v>
      </c>
      <c r="I311" s="237"/>
      <c r="J311" s="233"/>
      <c r="K311" s="233"/>
      <c r="L311" s="238"/>
      <c r="M311" s="239"/>
      <c r="N311" s="240"/>
      <c r="O311" s="240"/>
      <c r="P311" s="240"/>
      <c r="Q311" s="240"/>
      <c r="R311" s="240"/>
      <c r="S311" s="240"/>
      <c r="T311" s="241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2" t="s">
        <v>154</v>
      </c>
      <c r="AU311" s="242" t="s">
        <v>82</v>
      </c>
      <c r="AV311" s="13" t="s">
        <v>82</v>
      </c>
      <c r="AW311" s="13" t="s">
        <v>33</v>
      </c>
      <c r="AX311" s="13" t="s">
        <v>80</v>
      </c>
      <c r="AY311" s="242" t="s">
        <v>134</v>
      </c>
    </row>
    <row r="312" s="12" customFormat="1" ht="22.8" customHeight="1">
      <c r="A312" s="12"/>
      <c r="B312" s="196"/>
      <c r="C312" s="197"/>
      <c r="D312" s="198" t="s">
        <v>71</v>
      </c>
      <c r="E312" s="210" t="s">
        <v>187</v>
      </c>
      <c r="F312" s="210" t="s">
        <v>237</v>
      </c>
      <c r="G312" s="197"/>
      <c r="H312" s="197"/>
      <c r="I312" s="200"/>
      <c r="J312" s="211">
        <f>BK312</f>
        <v>0</v>
      </c>
      <c r="K312" s="197"/>
      <c r="L312" s="202"/>
      <c r="M312" s="203"/>
      <c r="N312" s="204"/>
      <c r="O312" s="204"/>
      <c r="P312" s="205">
        <f>SUM(P313:P331)</f>
        <v>0</v>
      </c>
      <c r="Q312" s="204"/>
      <c r="R312" s="205">
        <f>SUM(R313:R331)</f>
        <v>2.00085588</v>
      </c>
      <c r="S312" s="204"/>
      <c r="T312" s="206">
        <f>SUM(T313:T331)</f>
        <v>0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207" t="s">
        <v>80</v>
      </c>
      <c r="AT312" s="208" t="s">
        <v>71</v>
      </c>
      <c r="AU312" s="208" t="s">
        <v>80</v>
      </c>
      <c r="AY312" s="207" t="s">
        <v>134</v>
      </c>
      <c r="BK312" s="209">
        <f>SUM(BK313:BK331)</f>
        <v>0</v>
      </c>
    </row>
    <row r="313" s="2" customFormat="1" ht="33" customHeight="1">
      <c r="A313" s="38"/>
      <c r="B313" s="39"/>
      <c r="C313" s="212" t="s">
        <v>1055</v>
      </c>
      <c r="D313" s="212" t="s">
        <v>136</v>
      </c>
      <c r="E313" s="213" t="s">
        <v>1056</v>
      </c>
      <c r="F313" s="214" t="s">
        <v>1057</v>
      </c>
      <c r="G313" s="215" t="s">
        <v>241</v>
      </c>
      <c r="H313" s="216">
        <v>54.200000000000003</v>
      </c>
      <c r="I313" s="217"/>
      <c r="J313" s="218">
        <f>ROUND(I313*H313,2)</f>
        <v>0</v>
      </c>
      <c r="K313" s="214" t="s">
        <v>19</v>
      </c>
      <c r="L313" s="44"/>
      <c r="M313" s="219" t="s">
        <v>19</v>
      </c>
      <c r="N313" s="220" t="s">
        <v>43</v>
      </c>
      <c r="O313" s="84"/>
      <c r="P313" s="221">
        <f>O313*H313</f>
        <v>0</v>
      </c>
      <c r="Q313" s="221">
        <v>0</v>
      </c>
      <c r="R313" s="221">
        <f>Q313*H313</f>
        <v>0</v>
      </c>
      <c r="S313" s="221">
        <v>0</v>
      </c>
      <c r="T313" s="222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23" t="s">
        <v>141</v>
      </c>
      <c r="AT313" s="223" t="s">
        <v>136</v>
      </c>
      <c r="AU313" s="223" t="s">
        <v>82</v>
      </c>
      <c r="AY313" s="17" t="s">
        <v>134</v>
      </c>
      <c r="BE313" s="224">
        <f>IF(N313="základní",J313,0)</f>
        <v>0</v>
      </c>
      <c r="BF313" s="224">
        <f>IF(N313="snížená",J313,0)</f>
        <v>0</v>
      </c>
      <c r="BG313" s="224">
        <f>IF(N313="zákl. přenesená",J313,0)</f>
        <v>0</v>
      </c>
      <c r="BH313" s="224">
        <f>IF(N313="sníž. přenesená",J313,0)</f>
        <v>0</v>
      </c>
      <c r="BI313" s="224">
        <f>IF(N313="nulová",J313,0)</f>
        <v>0</v>
      </c>
      <c r="BJ313" s="17" t="s">
        <v>80</v>
      </c>
      <c r="BK313" s="224">
        <f>ROUND(I313*H313,2)</f>
        <v>0</v>
      </c>
      <c r="BL313" s="17" t="s">
        <v>141</v>
      </c>
      <c r="BM313" s="223" t="s">
        <v>1058</v>
      </c>
    </row>
    <row r="314" s="2" customFormat="1">
      <c r="A314" s="38"/>
      <c r="B314" s="39"/>
      <c r="C314" s="40"/>
      <c r="D314" s="225" t="s">
        <v>143</v>
      </c>
      <c r="E314" s="40"/>
      <c r="F314" s="226" t="s">
        <v>1057</v>
      </c>
      <c r="G314" s="40"/>
      <c r="H314" s="40"/>
      <c r="I314" s="227"/>
      <c r="J314" s="40"/>
      <c r="K314" s="40"/>
      <c r="L314" s="44"/>
      <c r="M314" s="228"/>
      <c r="N314" s="229"/>
      <c r="O314" s="84"/>
      <c r="P314" s="84"/>
      <c r="Q314" s="84"/>
      <c r="R314" s="84"/>
      <c r="S314" s="84"/>
      <c r="T314" s="85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7" t="s">
        <v>143</v>
      </c>
      <c r="AU314" s="17" t="s">
        <v>82</v>
      </c>
    </row>
    <row r="315" s="13" customFormat="1">
      <c r="A315" s="13"/>
      <c r="B315" s="232"/>
      <c r="C315" s="233"/>
      <c r="D315" s="225" t="s">
        <v>154</v>
      </c>
      <c r="E315" s="234" t="s">
        <v>741</v>
      </c>
      <c r="F315" s="235" t="s">
        <v>1059</v>
      </c>
      <c r="G315" s="233"/>
      <c r="H315" s="236">
        <v>54.200000000000003</v>
      </c>
      <c r="I315" s="237"/>
      <c r="J315" s="233"/>
      <c r="K315" s="233"/>
      <c r="L315" s="238"/>
      <c r="M315" s="239"/>
      <c r="N315" s="240"/>
      <c r="O315" s="240"/>
      <c r="P315" s="240"/>
      <c r="Q315" s="240"/>
      <c r="R315" s="240"/>
      <c r="S315" s="240"/>
      <c r="T315" s="241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2" t="s">
        <v>154</v>
      </c>
      <c r="AU315" s="242" t="s">
        <v>82</v>
      </c>
      <c r="AV315" s="13" t="s">
        <v>82</v>
      </c>
      <c r="AW315" s="13" t="s">
        <v>33</v>
      </c>
      <c r="AX315" s="13" t="s">
        <v>80</v>
      </c>
      <c r="AY315" s="242" t="s">
        <v>134</v>
      </c>
    </row>
    <row r="316" s="2" customFormat="1" ht="37.8" customHeight="1">
      <c r="A316" s="38"/>
      <c r="B316" s="39"/>
      <c r="C316" s="254" t="s">
        <v>1060</v>
      </c>
      <c r="D316" s="254" t="s">
        <v>192</v>
      </c>
      <c r="E316" s="255" t="s">
        <v>1061</v>
      </c>
      <c r="F316" s="256" t="s">
        <v>1062</v>
      </c>
      <c r="G316" s="257" t="s">
        <v>241</v>
      </c>
      <c r="H316" s="258">
        <v>54.741999999999997</v>
      </c>
      <c r="I316" s="259"/>
      <c r="J316" s="260">
        <f>ROUND(I316*H316,2)</f>
        <v>0</v>
      </c>
      <c r="K316" s="256" t="s">
        <v>150</v>
      </c>
      <c r="L316" s="261"/>
      <c r="M316" s="262" t="s">
        <v>19</v>
      </c>
      <c r="N316" s="263" t="s">
        <v>43</v>
      </c>
      <c r="O316" s="84"/>
      <c r="P316" s="221">
        <f>O316*H316</f>
        <v>0</v>
      </c>
      <c r="Q316" s="221">
        <v>0.00114</v>
      </c>
      <c r="R316" s="221">
        <f>Q316*H316</f>
        <v>0.062405879999999997</v>
      </c>
      <c r="S316" s="221">
        <v>0</v>
      </c>
      <c r="T316" s="222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23" t="s">
        <v>187</v>
      </c>
      <c r="AT316" s="223" t="s">
        <v>192</v>
      </c>
      <c r="AU316" s="223" t="s">
        <v>82</v>
      </c>
      <c r="AY316" s="17" t="s">
        <v>134</v>
      </c>
      <c r="BE316" s="224">
        <f>IF(N316="základní",J316,0)</f>
        <v>0</v>
      </c>
      <c r="BF316" s="224">
        <f>IF(N316="snížená",J316,0)</f>
        <v>0</v>
      </c>
      <c r="BG316" s="224">
        <f>IF(N316="zákl. přenesená",J316,0)</f>
        <v>0</v>
      </c>
      <c r="BH316" s="224">
        <f>IF(N316="sníž. přenesená",J316,0)</f>
        <v>0</v>
      </c>
      <c r="BI316" s="224">
        <f>IF(N316="nulová",J316,0)</f>
        <v>0</v>
      </c>
      <c r="BJ316" s="17" t="s">
        <v>80</v>
      </c>
      <c r="BK316" s="224">
        <f>ROUND(I316*H316,2)</f>
        <v>0</v>
      </c>
      <c r="BL316" s="17" t="s">
        <v>141</v>
      </c>
      <c r="BM316" s="223" t="s">
        <v>1063</v>
      </c>
    </row>
    <row r="317" s="2" customFormat="1">
      <c r="A317" s="38"/>
      <c r="B317" s="39"/>
      <c r="C317" s="40"/>
      <c r="D317" s="225" t="s">
        <v>143</v>
      </c>
      <c r="E317" s="40"/>
      <c r="F317" s="226" t="s">
        <v>1062</v>
      </c>
      <c r="G317" s="40"/>
      <c r="H317" s="40"/>
      <c r="I317" s="227"/>
      <c r="J317" s="40"/>
      <c r="K317" s="40"/>
      <c r="L317" s="44"/>
      <c r="M317" s="228"/>
      <c r="N317" s="229"/>
      <c r="O317" s="84"/>
      <c r="P317" s="84"/>
      <c r="Q317" s="84"/>
      <c r="R317" s="84"/>
      <c r="S317" s="84"/>
      <c r="T317" s="85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17" t="s">
        <v>143</v>
      </c>
      <c r="AU317" s="17" t="s">
        <v>82</v>
      </c>
    </row>
    <row r="318" s="13" customFormat="1">
      <c r="A318" s="13"/>
      <c r="B318" s="232"/>
      <c r="C318" s="233"/>
      <c r="D318" s="225" t="s">
        <v>154</v>
      </c>
      <c r="E318" s="234" t="s">
        <v>19</v>
      </c>
      <c r="F318" s="235" t="s">
        <v>741</v>
      </c>
      <c r="G318" s="233"/>
      <c r="H318" s="236">
        <v>54.200000000000003</v>
      </c>
      <c r="I318" s="237"/>
      <c r="J318" s="233"/>
      <c r="K318" s="233"/>
      <c r="L318" s="238"/>
      <c r="M318" s="239"/>
      <c r="N318" s="240"/>
      <c r="O318" s="240"/>
      <c r="P318" s="240"/>
      <c r="Q318" s="240"/>
      <c r="R318" s="240"/>
      <c r="S318" s="240"/>
      <c r="T318" s="241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2" t="s">
        <v>154</v>
      </c>
      <c r="AU318" s="242" t="s">
        <v>82</v>
      </c>
      <c r="AV318" s="13" t="s">
        <v>82</v>
      </c>
      <c r="AW318" s="13" t="s">
        <v>33</v>
      </c>
      <c r="AX318" s="13" t="s">
        <v>72</v>
      </c>
      <c r="AY318" s="242" t="s">
        <v>134</v>
      </c>
    </row>
    <row r="319" s="13" customFormat="1">
      <c r="A319" s="13"/>
      <c r="B319" s="232"/>
      <c r="C319" s="233"/>
      <c r="D319" s="225" t="s">
        <v>154</v>
      </c>
      <c r="E319" s="234" t="s">
        <v>19</v>
      </c>
      <c r="F319" s="235" t="s">
        <v>1064</v>
      </c>
      <c r="G319" s="233"/>
      <c r="H319" s="236">
        <v>54.741999999999997</v>
      </c>
      <c r="I319" s="237"/>
      <c r="J319" s="233"/>
      <c r="K319" s="233"/>
      <c r="L319" s="238"/>
      <c r="M319" s="239"/>
      <c r="N319" s="240"/>
      <c r="O319" s="240"/>
      <c r="P319" s="240"/>
      <c r="Q319" s="240"/>
      <c r="R319" s="240"/>
      <c r="S319" s="240"/>
      <c r="T319" s="241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2" t="s">
        <v>154</v>
      </c>
      <c r="AU319" s="242" t="s">
        <v>82</v>
      </c>
      <c r="AV319" s="13" t="s">
        <v>82</v>
      </c>
      <c r="AW319" s="13" t="s">
        <v>33</v>
      </c>
      <c r="AX319" s="13" t="s">
        <v>80</v>
      </c>
      <c r="AY319" s="242" t="s">
        <v>134</v>
      </c>
    </row>
    <row r="320" s="2" customFormat="1" ht="24.15" customHeight="1">
      <c r="A320" s="38"/>
      <c r="B320" s="39"/>
      <c r="C320" s="212" t="s">
        <v>1065</v>
      </c>
      <c r="D320" s="212" t="s">
        <v>136</v>
      </c>
      <c r="E320" s="213" t="s">
        <v>1066</v>
      </c>
      <c r="F320" s="214" t="s">
        <v>1067</v>
      </c>
      <c r="G320" s="215" t="s">
        <v>213</v>
      </c>
      <c r="H320" s="216">
        <v>3</v>
      </c>
      <c r="I320" s="217"/>
      <c r="J320" s="218">
        <f>ROUND(I320*H320,2)</f>
        <v>0</v>
      </c>
      <c r="K320" s="214" t="s">
        <v>150</v>
      </c>
      <c r="L320" s="44"/>
      <c r="M320" s="219" t="s">
        <v>19</v>
      </c>
      <c r="N320" s="220" t="s">
        <v>43</v>
      </c>
      <c r="O320" s="84"/>
      <c r="P320" s="221">
        <f>O320*H320</f>
        <v>0</v>
      </c>
      <c r="Q320" s="221">
        <v>0.34089999999999998</v>
      </c>
      <c r="R320" s="221">
        <f>Q320*H320</f>
        <v>1.0226999999999999</v>
      </c>
      <c r="S320" s="221">
        <v>0</v>
      </c>
      <c r="T320" s="222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23" t="s">
        <v>141</v>
      </c>
      <c r="AT320" s="223" t="s">
        <v>136</v>
      </c>
      <c r="AU320" s="223" t="s">
        <v>82</v>
      </c>
      <c r="AY320" s="17" t="s">
        <v>134</v>
      </c>
      <c r="BE320" s="224">
        <f>IF(N320="základní",J320,0)</f>
        <v>0</v>
      </c>
      <c r="BF320" s="224">
        <f>IF(N320="snížená",J320,0)</f>
        <v>0</v>
      </c>
      <c r="BG320" s="224">
        <f>IF(N320="zákl. přenesená",J320,0)</f>
        <v>0</v>
      </c>
      <c r="BH320" s="224">
        <f>IF(N320="sníž. přenesená",J320,0)</f>
        <v>0</v>
      </c>
      <c r="BI320" s="224">
        <f>IF(N320="nulová",J320,0)</f>
        <v>0</v>
      </c>
      <c r="BJ320" s="17" t="s">
        <v>80</v>
      </c>
      <c r="BK320" s="224">
        <f>ROUND(I320*H320,2)</f>
        <v>0</v>
      </c>
      <c r="BL320" s="17" t="s">
        <v>141</v>
      </c>
      <c r="BM320" s="223" t="s">
        <v>1068</v>
      </c>
    </row>
    <row r="321" s="2" customFormat="1">
      <c r="A321" s="38"/>
      <c r="B321" s="39"/>
      <c r="C321" s="40"/>
      <c r="D321" s="225" t="s">
        <v>143</v>
      </c>
      <c r="E321" s="40"/>
      <c r="F321" s="226" t="s">
        <v>1067</v>
      </c>
      <c r="G321" s="40"/>
      <c r="H321" s="40"/>
      <c r="I321" s="227"/>
      <c r="J321" s="40"/>
      <c r="K321" s="40"/>
      <c r="L321" s="44"/>
      <c r="M321" s="228"/>
      <c r="N321" s="229"/>
      <c r="O321" s="84"/>
      <c r="P321" s="84"/>
      <c r="Q321" s="84"/>
      <c r="R321" s="84"/>
      <c r="S321" s="84"/>
      <c r="T321" s="85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7" t="s">
        <v>143</v>
      </c>
      <c r="AU321" s="17" t="s">
        <v>82</v>
      </c>
    </row>
    <row r="322" s="2" customFormat="1">
      <c r="A322" s="38"/>
      <c r="B322" s="39"/>
      <c r="C322" s="40"/>
      <c r="D322" s="230" t="s">
        <v>145</v>
      </c>
      <c r="E322" s="40"/>
      <c r="F322" s="231" t="s">
        <v>1069</v>
      </c>
      <c r="G322" s="40"/>
      <c r="H322" s="40"/>
      <c r="I322" s="227"/>
      <c r="J322" s="40"/>
      <c r="K322" s="40"/>
      <c r="L322" s="44"/>
      <c r="M322" s="228"/>
      <c r="N322" s="229"/>
      <c r="O322" s="84"/>
      <c r="P322" s="84"/>
      <c r="Q322" s="84"/>
      <c r="R322" s="84"/>
      <c r="S322" s="84"/>
      <c r="T322" s="85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T322" s="17" t="s">
        <v>145</v>
      </c>
      <c r="AU322" s="17" t="s">
        <v>82</v>
      </c>
    </row>
    <row r="323" s="2" customFormat="1" ht="16.5" customHeight="1">
      <c r="A323" s="38"/>
      <c r="B323" s="39"/>
      <c r="C323" s="254" t="s">
        <v>1070</v>
      </c>
      <c r="D323" s="254" t="s">
        <v>192</v>
      </c>
      <c r="E323" s="255" t="s">
        <v>1071</v>
      </c>
      <c r="F323" s="256" t="s">
        <v>1072</v>
      </c>
      <c r="G323" s="257" t="s">
        <v>213</v>
      </c>
      <c r="H323" s="258">
        <v>3</v>
      </c>
      <c r="I323" s="259"/>
      <c r="J323" s="260">
        <f>ROUND(I323*H323,2)</f>
        <v>0</v>
      </c>
      <c r="K323" s="256" t="s">
        <v>150</v>
      </c>
      <c r="L323" s="261"/>
      <c r="M323" s="262" t="s">
        <v>19</v>
      </c>
      <c r="N323" s="263" t="s">
        <v>43</v>
      </c>
      <c r="O323" s="84"/>
      <c r="P323" s="221">
        <f>O323*H323</f>
        <v>0</v>
      </c>
      <c r="Q323" s="221">
        <v>0.01941</v>
      </c>
      <c r="R323" s="221">
        <f>Q323*H323</f>
        <v>0.058230000000000004</v>
      </c>
      <c r="S323" s="221">
        <v>0</v>
      </c>
      <c r="T323" s="222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23" t="s">
        <v>187</v>
      </c>
      <c r="AT323" s="223" t="s">
        <v>192</v>
      </c>
      <c r="AU323" s="223" t="s">
        <v>82</v>
      </c>
      <c r="AY323" s="17" t="s">
        <v>134</v>
      </c>
      <c r="BE323" s="224">
        <f>IF(N323="základní",J323,0)</f>
        <v>0</v>
      </c>
      <c r="BF323" s="224">
        <f>IF(N323="snížená",J323,0)</f>
        <v>0</v>
      </c>
      <c r="BG323" s="224">
        <f>IF(N323="zákl. přenesená",J323,0)</f>
        <v>0</v>
      </c>
      <c r="BH323" s="224">
        <f>IF(N323="sníž. přenesená",J323,0)</f>
        <v>0</v>
      </c>
      <c r="BI323" s="224">
        <f>IF(N323="nulová",J323,0)</f>
        <v>0</v>
      </c>
      <c r="BJ323" s="17" t="s">
        <v>80</v>
      </c>
      <c r="BK323" s="224">
        <f>ROUND(I323*H323,2)</f>
        <v>0</v>
      </c>
      <c r="BL323" s="17" t="s">
        <v>141</v>
      </c>
      <c r="BM323" s="223" t="s">
        <v>1073</v>
      </c>
    </row>
    <row r="324" s="2" customFormat="1">
      <c r="A324" s="38"/>
      <c r="B324" s="39"/>
      <c r="C324" s="40"/>
      <c r="D324" s="225" t="s">
        <v>143</v>
      </c>
      <c r="E324" s="40"/>
      <c r="F324" s="226" t="s">
        <v>1072</v>
      </c>
      <c r="G324" s="40"/>
      <c r="H324" s="40"/>
      <c r="I324" s="227"/>
      <c r="J324" s="40"/>
      <c r="K324" s="40"/>
      <c r="L324" s="44"/>
      <c r="M324" s="228"/>
      <c r="N324" s="229"/>
      <c r="O324" s="84"/>
      <c r="P324" s="84"/>
      <c r="Q324" s="84"/>
      <c r="R324" s="84"/>
      <c r="S324" s="84"/>
      <c r="T324" s="85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T324" s="17" t="s">
        <v>143</v>
      </c>
      <c r="AU324" s="17" t="s">
        <v>82</v>
      </c>
    </row>
    <row r="325" s="2" customFormat="1" ht="24.15" customHeight="1">
      <c r="A325" s="38"/>
      <c r="B325" s="39"/>
      <c r="C325" s="212" t="s">
        <v>1074</v>
      </c>
      <c r="D325" s="212" t="s">
        <v>136</v>
      </c>
      <c r="E325" s="213" t="s">
        <v>1075</v>
      </c>
      <c r="F325" s="214" t="s">
        <v>1076</v>
      </c>
      <c r="G325" s="215" t="s">
        <v>213</v>
      </c>
      <c r="H325" s="216">
        <v>3</v>
      </c>
      <c r="I325" s="217"/>
      <c r="J325" s="218">
        <f>ROUND(I325*H325,2)</f>
        <v>0</v>
      </c>
      <c r="K325" s="214" t="s">
        <v>150</v>
      </c>
      <c r="L325" s="44"/>
      <c r="M325" s="219" t="s">
        <v>19</v>
      </c>
      <c r="N325" s="220" t="s">
        <v>43</v>
      </c>
      <c r="O325" s="84"/>
      <c r="P325" s="221">
        <f>O325*H325</f>
        <v>0</v>
      </c>
      <c r="Q325" s="221">
        <v>0.21734000000000001</v>
      </c>
      <c r="R325" s="221">
        <f>Q325*H325</f>
        <v>0.65202000000000004</v>
      </c>
      <c r="S325" s="221">
        <v>0</v>
      </c>
      <c r="T325" s="222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23" t="s">
        <v>141</v>
      </c>
      <c r="AT325" s="223" t="s">
        <v>136</v>
      </c>
      <c r="AU325" s="223" t="s">
        <v>82</v>
      </c>
      <c r="AY325" s="17" t="s">
        <v>134</v>
      </c>
      <c r="BE325" s="224">
        <f>IF(N325="základní",J325,0)</f>
        <v>0</v>
      </c>
      <c r="BF325" s="224">
        <f>IF(N325="snížená",J325,0)</f>
        <v>0</v>
      </c>
      <c r="BG325" s="224">
        <f>IF(N325="zákl. přenesená",J325,0)</f>
        <v>0</v>
      </c>
      <c r="BH325" s="224">
        <f>IF(N325="sníž. přenesená",J325,0)</f>
        <v>0</v>
      </c>
      <c r="BI325" s="224">
        <f>IF(N325="nulová",J325,0)</f>
        <v>0</v>
      </c>
      <c r="BJ325" s="17" t="s">
        <v>80</v>
      </c>
      <c r="BK325" s="224">
        <f>ROUND(I325*H325,2)</f>
        <v>0</v>
      </c>
      <c r="BL325" s="17" t="s">
        <v>141</v>
      </c>
      <c r="BM325" s="223" t="s">
        <v>1077</v>
      </c>
    </row>
    <row r="326" s="2" customFormat="1">
      <c r="A326" s="38"/>
      <c r="B326" s="39"/>
      <c r="C326" s="40"/>
      <c r="D326" s="225" t="s">
        <v>143</v>
      </c>
      <c r="E326" s="40"/>
      <c r="F326" s="226" t="s">
        <v>1076</v>
      </c>
      <c r="G326" s="40"/>
      <c r="H326" s="40"/>
      <c r="I326" s="227"/>
      <c r="J326" s="40"/>
      <c r="K326" s="40"/>
      <c r="L326" s="44"/>
      <c r="M326" s="228"/>
      <c r="N326" s="229"/>
      <c r="O326" s="84"/>
      <c r="P326" s="84"/>
      <c r="Q326" s="84"/>
      <c r="R326" s="84"/>
      <c r="S326" s="84"/>
      <c r="T326" s="85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T326" s="17" t="s">
        <v>143</v>
      </c>
      <c r="AU326" s="17" t="s">
        <v>82</v>
      </c>
    </row>
    <row r="327" s="2" customFormat="1">
      <c r="A327" s="38"/>
      <c r="B327" s="39"/>
      <c r="C327" s="40"/>
      <c r="D327" s="230" t="s">
        <v>145</v>
      </c>
      <c r="E327" s="40"/>
      <c r="F327" s="231" t="s">
        <v>1078</v>
      </c>
      <c r="G327" s="40"/>
      <c r="H327" s="40"/>
      <c r="I327" s="227"/>
      <c r="J327" s="40"/>
      <c r="K327" s="40"/>
      <c r="L327" s="44"/>
      <c r="M327" s="228"/>
      <c r="N327" s="229"/>
      <c r="O327" s="84"/>
      <c r="P327" s="84"/>
      <c r="Q327" s="84"/>
      <c r="R327" s="84"/>
      <c r="S327" s="84"/>
      <c r="T327" s="85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T327" s="17" t="s">
        <v>145</v>
      </c>
      <c r="AU327" s="17" t="s">
        <v>82</v>
      </c>
    </row>
    <row r="328" s="2" customFormat="1" ht="16.5" customHeight="1">
      <c r="A328" s="38"/>
      <c r="B328" s="39"/>
      <c r="C328" s="254" t="s">
        <v>1079</v>
      </c>
      <c r="D328" s="254" t="s">
        <v>192</v>
      </c>
      <c r="E328" s="255" t="s">
        <v>1080</v>
      </c>
      <c r="F328" s="256" t="s">
        <v>1081</v>
      </c>
      <c r="G328" s="257" t="s">
        <v>213</v>
      </c>
      <c r="H328" s="258">
        <v>3</v>
      </c>
      <c r="I328" s="259"/>
      <c r="J328" s="260">
        <f>ROUND(I328*H328,2)</f>
        <v>0</v>
      </c>
      <c r="K328" s="256" t="s">
        <v>150</v>
      </c>
      <c r="L328" s="261"/>
      <c r="M328" s="262" t="s">
        <v>19</v>
      </c>
      <c r="N328" s="263" t="s">
        <v>43</v>
      </c>
      <c r="O328" s="84"/>
      <c r="P328" s="221">
        <f>O328*H328</f>
        <v>0</v>
      </c>
      <c r="Q328" s="221">
        <v>0.059999999999999998</v>
      </c>
      <c r="R328" s="221">
        <f>Q328*H328</f>
        <v>0.17999999999999999</v>
      </c>
      <c r="S328" s="221">
        <v>0</v>
      </c>
      <c r="T328" s="222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23" t="s">
        <v>187</v>
      </c>
      <c r="AT328" s="223" t="s">
        <v>192</v>
      </c>
      <c r="AU328" s="223" t="s">
        <v>82</v>
      </c>
      <c r="AY328" s="17" t="s">
        <v>134</v>
      </c>
      <c r="BE328" s="224">
        <f>IF(N328="základní",J328,0)</f>
        <v>0</v>
      </c>
      <c r="BF328" s="224">
        <f>IF(N328="snížená",J328,0)</f>
        <v>0</v>
      </c>
      <c r="BG328" s="224">
        <f>IF(N328="zákl. přenesená",J328,0)</f>
        <v>0</v>
      </c>
      <c r="BH328" s="224">
        <f>IF(N328="sníž. přenesená",J328,0)</f>
        <v>0</v>
      </c>
      <c r="BI328" s="224">
        <f>IF(N328="nulová",J328,0)</f>
        <v>0</v>
      </c>
      <c r="BJ328" s="17" t="s">
        <v>80</v>
      </c>
      <c r="BK328" s="224">
        <f>ROUND(I328*H328,2)</f>
        <v>0</v>
      </c>
      <c r="BL328" s="17" t="s">
        <v>141</v>
      </c>
      <c r="BM328" s="223" t="s">
        <v>1082</v>
      </c>
    </row>
    <row r="329" s="2" customFormat="1">
      <c r="A329" s="38"/>
      <c r="B329" s="39"/>
      <c r="C329" s="40"/>
      <c r="D329" s="225" t="s">
        <v>143</v>
      </c>
      <c r="E329" s="40"/>
      <c r="F329" s="226" t="s">
        <v>1081</v>
      </c>
      <c r="G329" s="40"/>
      <c r="H329" s="40"/>
      <c r="I329" s="227"/>
      <c r="J329" s="40"/>
      <c r="K329" s="40"/>
      <c r="L329" s="44"/>
      <c r="M329" s="228"/>
      <c r="N329" s="229"/>
      <c r="O329" s="84"/>
      <c r="P329" s="84"/>
      <c r="Q329" s="84"/>
      <c r="R329" s="84"/>
      <c r="S329" s="84"/>
      <c r="T329" s="85"/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T329" s="17" t="s">
        <v>143</v>
      </c>
      <c r="AU329" s="17" t="s">
        <v>82</v>
      </c>
    </row>
    <row r="330" s="2" customFormat="1" ht="21.75" customHeight="1">
      <c r="A330" s="38"/>
      <c r="B330" s="39"/>
      <c r="C330" s="254" t="s">
        <v>1083</v>
      </c>
      <c r="D330" s="254" t="s">
        <v>192</v>
      </c>
      <c r="E330" s="255" t="s">
        <v>1084</v>
      </c>
      <c r="F330" s="256" t="s">
        <v>1085</v>
      </c>
      <c r="G330" s="257" t="s">
        <v>213</v>
      </c>
      <c r="H330" s="258">
        <v>3</v>
      </c>
      <c r="I330" s="259"/>
      <c r="J330" s="260">
        <f>ROUND(I330*H330,2)</f>
        <v>0</v>
      </c>
      <c r="K330" s="256" t="s">
        <v>150</v>
      </c>
      <c r="L330" s="261"/>
      <c r="M330" s="262" t="s">
        <v>19</v>
      </c>
      <c r="N330" s="263" t="s">
        <v>43</v>
      </c>
      <c r="O330" s="84"/>
      <c r="P330" s="221">
        <f>O330*H330</f>
        <v>0</v>
      </c>
      <c r="Q330" s="221">
        <v>0.0085000000000000006</v>
      </c>
      <c r="R330" s="221">
        <f>Q330*H330</f>
        <v>0.025500000000000002</v>
      </c>
      <c r="S330" s="221">
        <v>0</v>
      </c>
      <c r="T330" s="222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23" t="s">
        <v>187</v>
      </c>
      <c r="AT330" s="223" t="s">
        <v>192</v>
      </c>
      <c r="AU330" s="223" t="s">
        <v>82</v>
      </c>
      <c r="AY330" s="17" t="s">
        <v>134</v>
      </c>
      <c r="BE330" s="224">
        <f>IF(N330="základní",J330,0)</f>
        <v>0</v>
      </c>
      <c r="BF330" s="224">
        <f>IF(N330="snížená",J330,0)</f>
        <v>0</v>
      </c>
      <c r="BG330" s="224">
        <f>IF(N330="zákl. přenesená",J330,0)</f>
        <v>0</v>
      </c>
      <c r="BH330" s="224">
        <f>IF(N330="sníž. přenesená",J330,0)</f>
        <v>0</v>
      </c>
      <c r="BI330" s="224">
        <f>IF(N330="nulová",J330,0)</f>
        <v>0</v>
      </c>
      <c r="BJ330" s="17" t="s">
        <v>80</v>
      </c>
      <c r="BK330" s="224">
        <f>ROUND(I330*H330,2)</f>
        <v>0</v>
      </c>
      <c r="BL330" s="17" t="s">
        <v>141</v>
      </c>
      <c r="BM330" s="223" t="s">
        <v>1086</v>
      </c>
    </row>
    <row r="331" s="2" customFormat="1">
      <c r="A331" s="38"/>
      <c r="B331" s="39"/>
      <c r="C331" s="40"/>
      <c r="D331" s="225" t="s">
        <v>143</v>
      </c>
      <c r="E331" s="40"/>
      <c r="F331" s="226" t="s">
        <v>1085</v>
      </c>
      <c r="G331" s="40"/>
      <c r="H331" s="40"/>
      <c r="I331" s="227"/>
      <c r="J331" s="40"/>
      <c r="K331" s="40"/>
      <c r="L331" s="44"/>
      <c r="M331" s="228"/>
      <c r="N331" s="229"/>
      <c r="O331" s="84"/>
      <c r="P331" s="84"/>
      <c r="Q331" s="84"/>
      <c r="R331" s="84"/>
      <c r="S331" s="84"/>
      <c r="T331" s="85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T331" s="17" t="s">
        <v>143</v>
      </c>
      <c r="AU331" s="17" t="s">
        <v>82</v>
      </c>
    </row>
    <row r="332" s="12" customFormat="1" ht="22.8" customHeight="1">
      <c r="A332" s="12"/>
      <c r="B332" s="196"/>
      <c r="C332" s="197"/>
      <c r="D332" s="198" t="s">
        <v>71</v>
      </c>
      <c r="E332" s="210" t="s">
        <v>191</v>
      </c>
      <c r="F332" s="210" t="s">
        <v>389</v>
      </c>
      <c r="G332" s="197"/>
      <c r="H332" s="197"/>
      <c r="I332" s="200"/>
      <c r="J332" s="211">
        <f>BK332</f>
        <v>0</v>
      </c>
      <c r="K332" s="197"/>
      <c r="L332" s="202"/>
      <c r="M332" s="203"/>
      <c r="N332" s="204"/>
      <c r="O332" s="204"/>
      <c r="P332" s="205">
        <f>SUM(P333:P416)</f>
        <v>0</v>
      </c>
      <c r="Q332" s="204"/>
      <c r="R332" s="205">
        <f>SUM(R333:R416)</f>
        <v>41.600551500000009</v>
      </c>
      <c r="S332" s="204"/>
      <c r="T332" s="206">
        <f>SUM(T333:T416)</f>
        <v>34.127600000000001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207" t="s">
        <v>80</v>
      </c>
      <c r="AT332" s="208" t="s">
        <v>71</v>
      </c>
      <c r="AU332" s="208" t="s">
        <v>80</v>
      </c>
      <c r="AY332" s="207" t="s">
        <v>134</v>
      </c>
      <c r="BK332" s="209">
        <f>SUM(BK333:BK416)</f>
        <v>0</v>
      </c>
    </row>
    <row r="333" s="2" customFormat="1" ht="24.15" customHeight="1">
      <c r="A333" s="38"/>
      <c r="B333" s="39"/>
      <c r="C333" s="212" t="s">
        <v>1087</v>
      </c>
      <c r="D333" s="212" t="s">
        <v>136</v>
      </c>
      <c r="E333" s="213" t="s">
        <v>1088</v>
      </c>
      <c r="F333" s="214" t="s">
        <v>1089</v>
      </c>
      <c r="G333" s="215" t="s">
        <v>213</v>
      </c>
      <c r="H333" s="216">
        <v>22</v>
      </c>
      <c r="I333" s="217"/>
      <c r="J333" s="218">
        <f>ROUND(I333*H333,2)</f>
        <v>0</v>
      </c>
      <c r="K333" s="214" t="s">
        <v>19</v>
      </c>
      <c r="L333" s="44"/>
      <c r="M333" s="219" t="s">
        <v>19</v>
      </c>
      <c r="N333" s="220" t="s">
        <v>43</v>
      </c>
      <c r="O333" s="84"/>
      <c r="P333" s="221">
        <f>O333*H333</f>
        <v>0</v>
      </c>
      <c r="Q333" s="221">
        <v>3.0000000000000001E-05</v>
      </c>
      <c r="R333" s="221">
        <f>Q333*H333</f>
        <v>0.00066</v>
      </c>
      <c r="S333" s="221">
        <v>0</v>
      </c>
      <c r="T333" s="222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23" t="s">
        <v>141</v>
      </c>
      <c r="AT333" s="223" t="s">
        <v>136</v>
      </c>
      <c r="AU333" s="223" t="s">
        <v>82</v>
      </c>
      <c r="AY333" s="17" t="s">
        <v>134</v>
      </c>
      <c r="BE333" s="224">
        <f>IF(N333="základní",J333,0)</f>
        <v>0</v>
      </c>
      <c r="BF333" s="224">
        <f>IF(N333="snížená",J333,0)</f>
        <v>0</v>
      </c>
      <c r="BG333" s="224">
        <f>IF(N333="zákl. přenesená",J333,0)</f>
        <v>0</v>
      </c>
      <c r="BH333" s="224">
        <f>IF(N333="sníž. přenesená",J333,0)</f>
        <v>0</v>
      </c>
      <c r="BI333" s="224">
        <f>IF(N333="nulová",J333,0)</f>
        <v>0</v>
      </c>
      <c r="BJ333" s="17" t="s">
        <v>80</v>
      </c>
      <c r="BK333" s="224">
        <f>ROUND(I333*H333,2)</f>
        <v>0</v>
      </c>
      <c r="BL333" s="17" t="s">
        <v>141</v>
      </c>
      <c r="BM333" s="223" t="s">
        <v>1090</v>
      </c>
    </row>
    <row r="334" s="2" customFormat="1">
      <c r="A334" s="38"/>
      <c r="B334" s="39"/>
      <c r="C334" s="40"/>
      <c r="D334" s="225" t="s">
        <v>143</v>
      </c>
      <c r="E334" s="40"/>
      <c r="F334" s="226" t="s">
        <v>1089</v>
      </c>
      <c r="G334" s="40"/>
      <c r="H334" s="40"/>
      <c r="I334" s="227"/>
      <c r="J334" s="40"/>
      <c r="K334" s="40"/>
      <c r="L334" s="44"/>
      <c r="M334" s="228"/>
      <c r="N334" s="229"/>
      <c r="O334" s="84"/>
      <c r="P334" s="84"/>
      <c r="Q334" s="84"/>
      <c r="R334" s="84"/>
      <c r="S334" s="84"/>
      <c r="T334" s="85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17" t="s">
        <v>143</v>
      </c>
      <c r="AU334" s="17" t="s">
        <v>82</v>
      </c>
    </row>
    <row r="335" s="2" customFormat="1" ht="24.15" customHeight="1">
      <c r="A335" s="38"/>
      <c r="B335" s="39"/>
      <c r="C335" s="254" t="s">
        <v>1091</v>
      </c>
      <c r="D335" s="254" t="s">
        <v>192</v>
      </c>
      <c r="E335" s="255" t="s">
        <v>1092</v>
      </c>
      <c r="F335" s="256" t="s">
        <v>1093</v>
      </c>
      <c r="G335" s="257" t="s">
        <v>213</v>
      </c>
      <c r="H335" s="258">
        <v>28</v>
      </c>
      <c r="I335" s="259"/>
      <c r="J335" s="260">
        <f>ROUND(I335*H335,2)</f>
        <v>0</v>
      </c>
      <c r="K335" s="256" t="s">
        <v>19</v>
      </c>
      <c r="L335" s="261"/>
      <c r="M335" s="262" t="s">
        <v>19</v>
      </c>
      <c r="N335" s="263" t="s">
        <v>43</v>
      </c>
      <c r="O335" s="84"/>
      <c r="P335" s="221">
        <f>O335*H335</f>
        <v>0</v>
      </c>
      <c r="Q335" s="221">
        <v>0.0025000000000000001</v>
      </c>
      <c r="R335" s="221">
        <f>Q335*H335</f>
        <v>0.070000000000000007</v>
      </c>
      <c r="S335" s="221">
        <v>0</v>
      </c>
      <c r="T335" s="222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23" t="s">
        <v>187</v>
      </c>
      <c r="AT335" s="223" t="s">
        <v>192</v>
      </c>
      <c r="AU335" s="223" t="s">
        <v>82</v>
      </c>
      <c r="AY335" s="17" t="s">
        <v>134</v>
      </c>
      <c r="BE335" s="224">
        <f>IF(N335="základní",J335,0)</f>
        <v>0</v>
      </c>
      <c r="BF335" s="224">
        <f>IF(N335="snížená",J335,0)</f>
        <v>0</v>
      </c>
      <c r="BG335" s="224">
        <f>IF(N335="zákl. přenesená",J335,0)</f>
        <v>0</v>
      </c>
      <c r="BH335" s="224">
        <f>IF(N335="sníž. přenesená",J335,0)</f>
        <v>0</v>
      </c>
      <c r="BI335" s="224">
        <f>IF(N335="nulová",J335,0)</f>
        <v>0</v>
      </c>
      <c r="BJ335" s="17" t="s">
        <v>80</v>
      </c>
      <c r="BK335" s="224">
        <f>ROUND(I335*H335,2)</f>
        <v>0</v>
      </c>
      <c r="BL335" s="17" t="s">
        <v>141</v>
      </c>
      <c r="BM335" s="223" t="s">
        <v>1094</v>
      </c>
    </row>
    <row r="336" s="2" customFormat="1">
      <c r="A336" s="38"/>
      <c r="B336" s="39"/>
      <c r="C336" s="40"/>
      <c r="D336" s="225" t="s">
        <v>143</v>
      </c>
      <c r="E336" s="40"/>
      <c r="F336" s="226" t="s">
        <v>1093</v>
      </c>
      <c r="G336" s="40"/>
      <c r="H336" s="40"/>
      <c r="I336" s="227"/>
      <c r="J336" s="40"/>
      <c r="K336" s="40"/>
      <c r="L336" s="44"/>
      <c r="M336" s="228"/>
      <c r="N336" s="229"/>
      <c r="O336" s="84"/>
      <c r="P336" s="84"/>
      <c r="Q336" s="84"/>
      <c r="R336" s="84"/>
      <c r="S336" s="84"/>
      <c r="T336" s="85"/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T336" s="17" t="s">
        <v>143</v>
      </c>
      <c r="AU336" s="17" t="s">
        <v>82</v>
      </c>
    </row>
    <row r="337" s="2" customFormat="1" ht="24.15" customHeight="1">
      <c r="A337" s="38"/>
      <c r="B337" s="39"/>
      <c r="C337" s="212" t="s">
        <v>1095</v>
      </c>
      <c r="D337" s="212" t="s">
        <v>136</v>
      </c>
      <c r="E337" s="213" t="s">
        <v>1096</v>
      </c>
      <c r="F337" s="214" t="s">
        <v>1097</v>
      </c>
      <c r="G337" s="215" t="s">
        <v>241</v>
      </c>
      <c r="H337" s="216">
        <v>20.25</v>
      </c>
      <c r="I337" s="217"/>
      <c r="J337" s="218">
        <f>ROUND(I337*H337,2)</f>
        <v>0</v>
      </c>
      <c r="K337" s="214" t="s">
        <v>150</v>
      </c>
      <c r="L337" s="44"/>
      <c r="M337" s="219" t="s">
        <v>19</v>
      </c>
      <c r="N337" s="220" t="s">
        <v>43</v>
      </c>
      <c r="O337" s="84"/>
      <c r="P337" s="221">
        <f>O337*H337</f>
        <v>0</v>
      </c>
      <c r="Q337" s="221">
        <v>0.00033</v>
      </c>
      <c r="R337" s="221">
        <f>Q337*H337</f>
        <v>0.0066825000000000001</v>
      </c>
      <c r="S337" s="221">
        <v>0</v>
      </c>
      <c r="T337" s="222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23" t="s">
        <v>141</v>
      </c>
      <c r="AT337" s="223" t="s">
        <v>136</v>
      </c>
      <c r="AU337" s="223" t="s">
        <v>82</v>
      </c>
      <c r="AY337" s="17" t="s">
        <v>134</v>
      </c>
      <c r="BE337" s="224">
        <f>IF(N337="základní",J337,0)</f>
        <v>0</v>
      </c>
      <c r="BF337" s="224">
        <f>IF(N337="snížená",J337,0)</f>
        <v>0</v>
      </c>
      <c r="BG337" s="224">
        <f>IF(N337="zákl. přenesená",J337,0)</f>
        <v>0</v>
      </c>
      <c r="BH337" s="224">
        <f>IF(N337="sníž. přenesená",J337,0)</f>
        <v>0</v>
      </c>
      <c r="BI337" s="224">
        <f>IF(N337="nulová",J337,0)</f>
        <v>0</v>
      </c>
      <c r="BJ337" s="17" t="s">
        <v>80</v>
      </c>
      <c r="BK337" s="224">
        <f>ROUND(I337*H337,2)</f>
        <v>0</v>
      </c>
      <c r="BL337" s="17" t="s">
        <v>141</v>
      </c>
      <c r="BM337" s="223" t="s">
        <v>1098</v>
      </c>
    </row>
    <row r="338" s="2" customFormat="1">
      <c r="A338" s="38"/>
      <c r="B338" s="39"/>
      <c r="C338" s="40"/>
      <c r="D338" s="225" t="s">
        <v>143</v>
      </c>
      <c r="E338" s="40"/>
      <c r="F338" s="226" t="s">
        <v>1099</v>
      </c>
      <c r="G338" s="40"/>
      <c r="H338" s="40"/>
      <c r="I338" s="227"/>
      <c r="J338" s="40"/>
      <c r="K338" s="40"/>
      <c r="L338" s="44"/>
      <c r="M338" s="228"/>
      <c r="N338" s="229"/>
      <c r="O338" s="84"/>
      <c r="P338" s="84"/>
      <c r="Q338" s="84"/>
      <c r="R338" s="84"/>
      <c r="S338" s="84"/>
      <c r="T338" s="85"/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T338" s="17" t="s">
        <v>143</v>
      </c>
      <c r="AU338" s="17" t="s">
        <v>82</v>
      </c>
    </row>
    <row r="339" s="2" customFormat="1">
      <c r="A339" s="38"/>
      <c r="B339" s="39"/>
      <c r="C339" s="40"/>
      <c r="D339" s="230" t="s">
        <v>145</v>
      </c>
      <c r="E339" s="40"/>
      <c r="F339" s="231" t="s">
        <v>1100</v>
      </c>
      <c r="G339" s="40"/>
      <c r="H339" s="40"/>
      <c r="I339" s="227"/>
      <c r="J339" s="40"/>
      <c r="K339" s="40"/>
      <c r="L339" s="44"/>
      <c r="M339" s="228"/>
      <c r="N339" s="229"/>
      <c r="O339" s="84"/>
      <c r="P339" s="84"/>
      <c r="Q339" s="84"/>
      <c r="R339" s="84"/>
      <c r="S339" s="84"/>
      <c r="T339" s="85"/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T339" s="17" t="s">
        <v>145</v>
      </c>
      <c r="AU339" s="17" t="s">
        <v>82</v>
      </c>
    </row>
    <row r="340" s="13" customFormat="1">
      <c r="A340" s="13"/>
      <c r="B340" s="232"/>
      <c r="C340" s="233"/>
      <c r="D340" s="225" t="s">
        <v>154</v>
      </c>
      <c r="E340" s="234" t="s">
        <v>19</v>
      </c>
      <c r="F340" s="235" t="s">
        <v>1101</v>
      </c>
      <c r="G340" s="233"/>
      <c r="H340" s="236">
        <v>20.25</v>
      </c>
      <c r="I340" s="237"/>
      <c r="J340" s="233"/>
      <c r="K340" s="233"/>
      <c r="L340" s="238"/>
      <c r="M340" s="239"/>
      <c r="N340" s="240"/>
      <c r="O340" s="240"/>
      <c r="P340" s="240"/>
      <c r="Q340" s="240"/>
      <c r="R340" s="240"/>
      <c r="S340" s="240"/>
      <c r="T340" s="241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2" t="s">
        <v>154</v>
      </c>
      <c r="AU340" s="242" t="s">
        <v>82</v>
      </c>
      <c r="AV340" s="13" t="s">
        <v>82</v>
      </c>
      <c r="AW340" s="13" t="s">
        <v>33</v>
      </c>
      <c r="AX340" s="13" t="s">
        <v>80</v>
      </c>
      <c r="AY340" s="242" t="s">
        <v>134</v>
      </c>
    </row>
    <row r="341" s="2" customFormat="1" ht="24.15" customHeight="1">
      <c r="A341" s="38"/>
      <c r="B341" s="39"/>
      <c r="C341" s="212" t="s">
        <v>1102</v>
      </c>
      <c r="D341" s="212" t="s">
        <v>136</v>
      </c>
      <c r="E341" s="213" t="s">
        <v>1103</v>
      </c>
      <c r="F341" s="214" t="s">
        <v>1104</v>
      </c>
      <c r="G341" s="215" t="s">
        <v>139</v>
      </c>
      <c r="H341" s="216">
        <v>1</v>
      </c>
      <c r="I341" s="217"/>
      <c r="J341" s="218">
        <f>ROUND(I341*H341,2)</f>
        <v>0</v>
      </c>
      <c r="K341" s="214" t="s">
        <v>150</v>
      </c>
      <c r="L341" s="44"/>
      <c r="M341" s="219" t="s">
        <v>19</v>
      </c>
      <c r="N341" s="220" t="s">
        <v>43</v>
      </c>
      <c r="O341" s="84"/>
      <c r="P341" s="221">
        <f>O341*H341</f>
        <v>0</v>
      </c>
      <c r="Q341" s="221">
        <v>0.0025999999999999999</v>
      </c>
      <c r="R341" s="221">
        <f>Q341*H341</f>
        <v>0.0025999999999999999</v>
      </c>
      <c r="S341" s="221">
        <v>0</v>
      </c>
      <c r="T341" s="222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23" t="s">
        <v>141</v>
      </c>
      <c r="AT341" s="223" t="s">
        <v>136</v>
      </c>
      <c r="AU341" s="223" t="s">
        <v>82</v>
      </c>
      <c r="AY341" s="17" t="s">
        <v>134</v>
      </c>
      <c r="BE341" s="224">
        <f>IF(N341="základní",J341,0)</f>
        <v>0</v>
      </c>
      <c r="BF341" s="224">
        <f>IF(N341="snížená",J341,0)</f>
        <v>0</v>
      </c>
      <c r="BG341" s="224">
        <f>IF(N341="zákl. přenesená",J341,0)</f>
        <v>0</v>
      </c>
      <c r="BH341" s="224">
        <f>IF(N341="sníž. přenesená",J341,0)</f>
        <v>0</v>
      </c>
      <c r="BI341" s="224">
        <f>IF(N341="nulová",J341,0)</f>
        <v>0</v>
      </c>
      <c r="BJ341" s="17" t="s">
        <v>80</v>
      </c>
      <c r="BK341" s="224">
        <f>ROUND(I341*H341,2)</f>
        <v>0</v>
      </c>
      <c r="BL341" s="17" t="s">
        <v>141</v>
      </c>
      <c r="BM341" s="223" t="s">
        <v>1105</v>
      </c>
    </row>
    <row r="342" s="2" customFormat="1">
      <c r="A342" s="38"/>
      <c r="B342" s="39"/>
      <c r="C342" s="40"/>
      <c r="D342" s="225" t="s">
        <v>143</v>
      </c>
      <c r="E342" s="40"/>
      <c r="F342" s="226" t="s">
        <v>1106</v>
      </c>
      <c r="G342" s="40"/>
      <c r="H342" s="40"/>
      <c r="I342" s="227"/>
      <c r="J342" s="40"/>
      <c r="K342" s="40"/>
      <c r="L342" s="44"/>
      <c r="M342" s="228"/>
      <c r="N342" s="229"/>
      <c r="O342" s="84"/>
      <c r="P342" s="84"/>
      <c r="Q342" s="84"/>
      <c r="R342" s="84"/>
      <c r="S342" s="84"/>
      <c r="T342" s="85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T342" s="17" t="s">
        <v>143</v>
      </c>
      <c r="AU342" s="17" t="s">
        <v>82</v>
      </c>
    </row>
    <row r="343" s="2" customFormat="1">
      <c r="A343" s="38"/>
      <c r="B343" s="39"/>
      <c r="C343" s="40"/>
      <c r="D343" s="230" t="s">
        <v>145</v>
      </c>
      <c r="E343" s="40"/>
      <c r="F343" s="231" t="s">
        <v>1107</v>
      </c>
      <c r="G343" s="40"/>
      <c r="H343" s="40"/>
      <c r="I343" s="227"/>
      <c r="J343" s="40"/>
      <c r="K343" s="40"/>
      <c r="L343" s="44"/>
      <c r="M343" s="228"/>
      <c r="N343" s="229"/>
      <c r="O343" s="84"/>
      <c r="P343" s="84"/>
      <c r="Q343" s="84"/>
      <c r="R343" s="84"/>
      <c r="S343" s="84"/>
      <c r="T343" s="85"/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T343" s="17" t="s">
        <v>145</v>
      </c>
      <c r="AU343" s="17" t="s">
        <v>82</v>
      </c>
    </row>
    <row r="344" s="13" customFormat="1">
      <c r="A344" s="13"/>
      <c r="B344" s="232"/>
      <c r="C344" s="233"/>
      <c r="D344" s="225" t="s">
        <v>154</v>
      </c>
      <c r="E344" s="234" t="s">
        <v>19</v>
      </c>
      <c r="F344" s="235" t="s">
        <v>1108</v>
      </c>
      <c r="G344" s="233"/>
      <c r="H344" s="236">
        <v>1</v>
      </c>
      <c r="I344" s="237"/>
      <c r="J344" s="233"/>
      <c r="K344" s="233"/>
      <c r="L344" s="238"/>
      <c r="M344" s="239"/>
      <c r="N344" s="240"/>
      <c r="O344" s="240"/>
      <c r="P344" s="240"/>
      <c r="Q344" s="240"/>
      <c r="R344" s="240"/>
      <c r="S344" s="240"/>
      <c r="T344" s="241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2" t="s">
        <v>154</v>
      </c>
      <c r="AU344" s="242" t="s">
        <v>82</v>
      </c>
      <c r="AV344" s="13" t="s">
        <v>82</v>
      </c>
      <c r="AW344" s="13" t="s">
        <v>33</v>
      </c>
      <c r="AX344" s="13" t="s">
        <v>80</v>
      </c>
      <c r="AY344" s="242" t="s">
        <v>134</v>
      </c>
    </row>
    <row r="345" s="2" customFormat="1" ht="16.5" customHeight="1">
      <c r="A345" s="38"/>
      <c r="B345" s="39"/>
      <c r="C345" s="212" t="s">
        <v>1109</v>
      </c>
      <c r="D345" s="212" t="s">
        <v>136</v>
      </c>
      <c r="E345" s="213" t="s">
        <v>1110</v>
      </c>
      <c r="F345" s="214" t="s">
        <v>1111</v>
      </c>
      <c r="G345" s="215" t="s">
        <v>241</v>
      </c>
      <c r="H345" s="216">
        <v>20.25</v>
      </c>
      <c r="I345" s="217"/>
      <c r="J345" s="218">
        <f>ROUND(I345*H345,2)</f>
        <v>0</v>
      </c>
      <c r="K345" s="214" t="s">
        <v>150</v>
      </c>
      <c r="L345" s="44"/>
      <c r="M345" s="219" t="s">
        <v>19</v>
      </c>
      <c r="N345" s="220" t="s">
        <v>43</v>
      </c>
      <c r="O345" s="84"/>
      <c r="P345" s="221">
        <f>O345*H345</f>
        <v>0</v>
      </c>
      <c r="Q345" s="221">
        <v>0</v>
      </c>
      <c r="R345" s="221">
        <f>Q345*H345</f>
        <v>0</v>
      </c>
      <c r="S345" s="221">
        <v>0</v>
      </c>
      <c r="T345" s="222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23" t="s">
        <v>141</v>
      </c>
      <c r="AT345" s="223" t="s">
        <v>136</v>
      </c>
      <c r="AU345" s="223" t="s">
        <v>82</v>
      </c>
      <c r="AY345" s="17" t="s">
        <v>134</v>
      </c>
      <c r="BE345" s="224">
        <f>IF(N345="základní",J345,0)</f>
        <v>0</v>
      </c>
      <c r="BF345" s="224">
        <f>IF(N345="snížená",J345,0)</f>
        <v>0</v>
      </c>
      <c r="BG345" s="224">
        <f>IF(N345="zákl. přenesená",J345,0)</f>
        <v>0</v>
      </c>
      <c r="BH345" s="224">
        <f>IF(N345="sníž. přenesená",J345,0)</f>
        <v>0</v>
      </c>
      <c r="BI345" s="224">
        <f>IF(N345="nulová",J345,0)</f>
        <v>0</v>
      </c>
      <c r="BJ345" s="17" t="s">
        <v>80</v>
      </c>
      <c r="BK345" s="224">
        <f>ROUND(I345*H345,2)</f>
        <v>0</v>
      </c>
      <c r="BL345" s="17" t="s">
        <v>141</v>
      </c>
      <c r="BM345" s="223" t="s">
        <v>1112</v>
      </c>
    </row>
    <row r="346" s="2" customFormat="1">
      <c r="A346" s="38"/>
      <c r="B346" s="39"/>
      <c r="C346" s="40"/>
      <c r="D346" s="225" t="s">
        <v>143</v>
      </c>
      <c r="E346" s="40"/>
      <c r="F346" s="226" t="s">
        <v>1113</v>
      </c>
      <c r="G346" s="40"/>
      <c r="H346" s="40"/>
      <c r="I346" s="227"/>
      <c r="J346" s="40"/>
      <c r="K346" s="40"/>
      <c r="L346" s="44"/>
      <c r="M346" s="228"/>
      <c r="N346" s="229"/>
      <c r="O346" s="84"/>
      <c r="P346" s="84"/>
      <c r="Q346" s="84"/>
      <c r="R346" s="84"/>
      <c r="S346" s="84"/>
      <c r="T346" s="85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T346" s="17" t="s">
        <v>143</v>
      </c>
      <c r="AU346" s="17" t="s">
        <v>82</v>
      </c>
    </row>
    <row r="347" s="2" customFormat="1">
      <c r="A347" s="38"/>
      <c r="B347" s="39"/>
      <c r="C347" s="40"/>
      <c r="D347" s="230" t="s">
        <v>145</v>
      </c>
      <c r="E347" s="40"/>
      <c r="F347" s="231" t="s">
        <v>1114</v>
      </c>
      <c r="G347" s="40"/>
      <c r="H347" s="40"/>
      <c r="I347" s="227"/>
      <c r="J347" s="40"/>
      <c r="K347" s="40"/>
      <c r="L347" s="44"/>
      <c r="M347" s="228"/>
      <c r="N347" s="229"/>
      <c r="O347" s="84"/>
      <c r="P347" s="84"/>
      <c r="Q347" s="84"/>
      <c r="R347" s="84"/>
      <c r="S347" s="84"/>
      <c r="T347" s="85"/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T347" s="17" t="s">
        <v>145</v>
      </c>
      <c r="AU347" s="17" t="s">
        <v>82</v>
      </c>
    </row>
    <row r="348" s="13" customFormat="1">
      <c r="A348" s="13"/>
      <c r="B348" s="232"/>
      <c r="C348" s="233"/>
      <c r="D348" s="225" t="s">
        <v>154</v>
      </c>
      <c r="E348" s="234" t="s">
        <v>19</v>
      </c>
      <c r="F348" s="235" t="s">
        <v>1101</v>
      </c>
      <c r="G348" s="233"/>
      <c r="H348" s="236">
        <v>20.25</v>
      </c>
      <c r="I348" s="237"/>
      <c r="J348" s="233"/>
      <c r="K348" s="233"/>
      <c r="L348" s="238"/>
      <c r="M348" s="239"/>
      <c r="N348" s="240"/>
      <c r="O348" s="240"/>
      <c r="P348" s="240"/>
      <c r="Q348" s="240"/>
      <c r="R348" s="240"/>
      <c r="S348" s="240"/>
      <c r="T348" s="241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2" t="s">
        <v>154</v>
      </c>
      <c r="AU348" s="242" t="s">
        <v>82</v>
      </c>
      <c r="AV348" s="13" t="s">
        <v>82</v>
      </c>
      <c r="AW348" s="13" t="s">
        <v>33</v>
      </c>
      <c r="AX348" s="13" t="s">
        <v>80</v>
      </c>
      <c r="AY348" s="242" t="s">
        <v>134</v>
      </c>
    </row>
    <row r="349" s="2" customFormat="1" ht="16.5" customHeight="1">
      <c r="A349" s="38"/>
      <c r="B349" s="39"/>
      <c r="C349" s="212" t="s">
        <v>1115</v>
      </c>
      <c r="D349" s="212" t="s">
        <v>136</v>
      </c>
      <c r="E349" s="213" t="s">
        <v>1116</v>
      </c>
      <c r="F349" s="214" t="s">
        <v>1117</v>
      </c>
      <c r="G349" s="215" t="s">
        <v>139</v>
      </c>
      <c r="H349" s="216">
        <v>1</v>
      </c>
      <c r="I349" s="217"/>
      <c r="J349" s="218">
        <f>ROUND(I349*H349,2)</f>
        <v>0</v>
      </c>
      <c r="K349" s="214" t="s">
        <v>150</v>
      </c>
      <c r="L349" s="44"/>
      <c r="M349" s="219" t="s">
        <v>19</v>
      </c>
      <c r="N349" s="220" t="s">
        <v>43</v>
      </c>
      <c r="O349" s="84"/>
      <c r="P349" s="221">
        <f>O349*H349</f>
        <v>0</v>
      </c>
      <c r="Q349" s="221">
        <v>1.0000000000000001E-05</v>
      </c>
      <c r="R349" s="221">
        <f>Q349*H349</f>
        <v>1.0000000000000001E-05</v>
      </c>
      <c r="S349" s="221">
        <v>0</v>
      </c>
      <c r="T349" s="222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23" t="s">
        <v>141</v>
      </c>
      <c r="AT349" s="223" t="s">
        <v>136</v>
      </c>
      <c r="AU349" s="223" t="s">
        <v>82</v>
      </c>
      <c r="AY349" s="17" t="s">
        <v>134</v>
      </c>
      <c r="BE349" s="224">
        <f>IF(N349="základní",J349,0)</f>
        <v>0</v>
      </c>
      <c r="BF349" s="224">
        <f>IF(N349="snížená",J349,0)</f>
        <v>0</v>
      </c>
      <c r="BG349" s="224">
        <f>IF(N349="zákl. přenesená",J349,0)</f>
        <v>0</v>
      </c>
      <c r="BH349" s="224">
        <f>IF(N349="sníž. přenesená",J349,0)</f>
        <v>0</v>
      </c>
      <c r="BI349" s="224">
        <f>IF(N349="nulová",J349,0)</f>
        <v>0</v>
      </c>
      <c r="BJ349" s="17" t="s">
        <v>80</v>
      </c>
      <c r="BK349" s="224">
        <f>ROUND(I349*H349,2)</f>
        <v>0</v>
      </c>
      <c r="BL349" s="17" t="s">
        <v>141</v>
      </c>
      <c r="BM349" s="223" t="s">
        <v>1118</v>
      </c>
    </row>
    <row r="350" s="2" customFormat="1">
      <c r="A350" s="38"/>
      <c r="B350" s="39"/>
      <c r="C350" s="40"/>
      <c r="D350" s="225" t="s">
        <v>143</v>
      </c>
      <c r="E350" s="40"/>
      <c r="F350" s="226" t="s">
        <v>1119</v>
      </c>
      <c r="G350" s="40"/>
      <c r="H350" s="40"/>
      <c r="I350" s="227"/>
      <c r="J350" s="40"/>
      <c r="K350" s="40"/>
      <c r="L350" s="44"/>
      <c r="M350" s="228"/>
      <c r="N350" s="229"/>
      <c r="O350" s="84"/>
      <c r="P350" s="84"/>
      <c r="Q350" s="84"/>
      <c r="R350" s="84"/>
      <c r="S350" s="84"/>
      <c r="T350" s="85"/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T350" s="17" t="s">
        <v>143</v>
      </c>
      <c r="AU350" s="17" t="s">
        <v>82</v>
      </c>
    </row>
    <row r="351" s="2" customFormat="1">
      <c r="A351" s="38"/>
      <c r="B351" s="39"/>
      <c r="C351" s="40"/>
      <c r="D351" s="230" t="s">
        <v>145</v>
      </c>
      <c r="E351" s="40"/>
      <c r="F351" s="231" t="s">
        <v>1120</v>
      </c>
      <c r="G351" s="40"/>
      <c r="H351" s="40"/>
      <c r="I351" s="227"/>
      <c r="J351" s="40"/>
      <c r="K351" s="40"/>
      <c r="L351" s="44"/>
      <c r="M351" s="228"/>
      <c r="N351" s="229"/>
      <c r="O351" s="84"/>
      <c r="P351" s="84"/>
      <c r="Q351" s="84"/>
      <c r="R351" s="84"/>
      <c r="S351" s="84"/>
      <c r="T351" s="85"/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T351" s="17" t="s">
        <v>145</v>
      </c>
      <c r="AU351" s="17" t="s">
        <v>82</v>
      </c>
    </row>
    <row r="352" s="2" customFormat="1" ht="24.15" customHeight="1">
      <c r="A352" s="38"/>
      <c r="B352" s="39"/>
      <c r="C352" s="212" t="s">
        <v>1121</v>
      </c>
      <c r="D352" s="212" t="s">
        <v>136</v>
      </c>
      <c r="E352" s="213" t="s">
        <v>1122</v>
      </c>
      <c r="F352" s="214" t="s">
        <v>1123</v>
      </c>
      <c r="G352" s="215" t="s">
        <v>241</v>
      </c>
      <c r="H352" s="216">
        <v>97.5</v>
      </c>
      <c r="I352" s="217"/>
      <c r="J352" s="218">
        <f>ROUND(I352*H352,2)</f>
        <v>0</v>
      </c>
      <c r="K352" s="214" t="s">
        <v>150</v>
      </c>
      <c r="L352" s="44"/>
      <c r="M352" s="219" t="s">
        <v>19</v>
      </c>
      <c r="N352" s="220" t="s">
        <v>43</v>
      </c>
      <c r="O352" s="84"/>
      <c r="P352" s="221">
        <f>O352*H352</f>
        <v>0</v>
      </c>
      <c r="Q352" s="221">
        <v>0.16849</v>
      </c>
      <c r="R352" s="221">
        <f>Q352*H352</f>
        <v>16.427775</v>
      </c>
      <c r="S352" s="221">
        <v>0</v>
      </c>
      <c r="T352" s="222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23" t="s">
        <v>141</v>
      </c>
      <c r="AT352" s="223" t="s">
        <v>136</v>
      </c>
      <c r="AU352" s="223" t="s">
        <v>82</v>
      </c>
      <c r="AY352" s="17" t="s">
        <v>134</v>
      </c>
      <c r="BE352" s="224">
        <f>IF(N352="základní",J352,0)</f>
        <v>0</v>
      </c>
      <c r="BF352" s="224">
        <f>IF(N352="snížená",J352,0)</f>
        <v>0</v>
      </c>
      <c r="BG352" s="224">
        <f>IF(N352="zákl. přenesená",J352,0)</f>
        <v>0</v>
      </c>
      <c r="BH352" s="224">
        <f>IF(N352="sníž. přenesená",J352,0)</f>
        <v>0</v>
      </c>
      <c r="BI352" s="224">
        <f>IF(N352="nulová",J352,0)</f>
        <v>0</v>
      </c>
      <c r="BJ352" s="17" t="s">
        <v>80</v>
      </c>
      <c r="BK352" s="224">
        <f>ROUND(I352*H352,2)</f>
        <v>0</v>
      </c>
      <c r="BL352" s="17" t="s">
        <v>141</v>
      </c>
      <c r="BM352" s="223" t="s">
        <v>1124</v>
      </c>
    </row>
    <row r="353" s="2" customFormat="1">
      <c r="A353" s="38"/>
      <c r="B353" s="39"/>
      <c r="C353" s="40"/>
      <c r="D353" s="225" t="s">
        <v>143</v>
      </c>
      <c r="E353" s="40"/>
      <c r="F353" s="226" t="s">
        <v>1125</v>
      </c>
      <c r="G353" s="40"/>
      <c r="H353" s="40"/>
      <c r="I353" s="227"/>
      <c r="J353" s="40"/>
      <c r="K353" s="40"/>
      <c r="L353" s="44"/>
      <c r="M353" s="228"/>
      <c r="N353" s="229"/>
      <c r="O353" s="84"/>
      <c r="P353" s="84"/>
      <c r="Q353" s="84"/>
      <c r="R353" s="84"/>
      <c r="S353" s="84"/>
      <c r="T353" s="85"/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T353" s="17" t="s">
        <v>143</v>
      </c>
      <c r="AU353" s="17" t="s">
        <v>82</v>
      </c>
    </row>
    <row r="354" s="2" customFormat="1">
      <c r="A354" s="38"/>
      <c r="B354" s="39"/>
      <c r="C354" s="40"/>
      <c r="D354" s="230" t="s">
        <v>145</v>
      </c>
      <c r="E354" s="40"/>
      <c r="F354" s="231" t="s">
        <v>1126</v>
      </c>
      <c r="G354" s="40"/>
      <c r="H354" s="40"/>
      <c r="I354" s="227"/>
      <c r="J354" s="40"/>
      <c r="K354" s="40"/>
      <c r="L354" s="44"/>
      <c r="M354" s="228"/>
      <c r="N354" s="229"/>
      <c r="O354" s="84"/>
      <c r="P354" s="84"/>
      <c r="Q354" s="84"/>
      <c r="R354" s="84"/>
      <c r="S354" s="84"/>
      <c r="T354" s="85"/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T354" s="17" t="s">
        <v>145</v>
      </c>
      <c r="AU354" s="17" t="s">
        <v>82</v>
      </c>
    </row>
    <row r="355" s="13" customFormat="1">
      <c r="A355" s="13"/>
      <c r="B355" s="232"/>
      <c r="C355" s="233"/>
      <c r="D355" s="225" t="s">
        <v>154</v>
      </c>
      <c r="E355" s="234" t="s">
        <v>19</v>
      </c>
      <c r="F355" s="235" t="s">
        <v>1127</v>
      </c>
      <c r="G355" s="233"/>
      <c r="H355" s="236">
        <v>97.5</v>
      </c>
      <c r="I355" s="237"/>
      <c r="J355" s="233"/>
      <c r="K355" s="233"/>
      <c r="L355" s="238"/>
      <c r="M355" s="239"/>
      <c r="N355" s="240"/>
      <c r="O355" s="240"/>
      <c r="P355" s="240"/>
      <c r="Q355" s="240"/>
      <c r="R355" s="240"/>
      <c r="S355" s="240"/>
      <c r="T355" s="241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2" t="s">
        <v>154</v>
      </c>
      <c r="AU355" s="242" t="s">
        <v>82</v>
      </c>
      <c r="AV355" s="13" t="s">
        <v>82</v>
      </c>
      <c r="AW355" s="13" t="s">
        <v>33</v>
      </c>
      <c r="AX355" s="13" t="s">
        <v>80</v>
      </c>
      <c r="AY355" s="242" t="s">
        <v>134</v>
      </c>
    </row>
    <row r="356" s="2" customFormat="1" ht="16.5" customHeight="1">
      <c r="A356" s="38"/>
      <c r="B356" s="39"/>
      <c r="C356" s="254" t="s">
        <v>1128</v>
      </c>
      <c r="D356" s="254" t="s">
        <v>192</v>
      </c>
      <c r="E356" s="255" t="s">
        <v>1129</v>
      </c>
      <c r="F356" s="256" t="s">
        <v>1130</v>
      </c>
      <c r="G356" s="257" t="s">
        <v>241</v>
      </c>
      <c r="H356" s="258">
        <v>99.450000000000003</v>
      </c>
      <c r="I356" s="259"/>
      <c r="J356" s="260">
        <f>ROUND(I356*H356,2)</f>
        <v>0</v>
      </c>
      <c r="K356" s="256" t="s">
        <v>150</v>
      </c>
      <c r="L356" s="261"/>
      <c r="M356" s="262" t="s">
        <v>19</v>
      </c>
      <c r="N356" s="263" t="s">
        <v>43</v>
      </c>
      <c r="O356" s="84"/>
      <c r="P356" s="221">
        <f>O356*H356</f>
        <v>0</v>
      </c>
      <c r="Q356" s="221">
        <v>0.125</v>
      </c>
      <c r="R356" s="221">
        <f>Q356*H356</f>
        <v>12.43125</v>
      </c>
      <c r="S356" s="221">
        <v>0</v>
      </c>
      <c r="T356" s="222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23" t="s">
        <v>187</v>
      </c>
      <c r="AT356" s="223" t="s">
        <v>192</v>
      </c>
      <c r="AU356" s="223" t="s">
        <v>82</v>
      </c>
      <c r="AY356" s="17" t="s">
        <v>134</v>
      </c>
      <c r="BE356" s="224">
        <f>IF(N356="základní",J356,0)</f>
        <v>0</v>
      </c>
      <c r="BF356" s="224">
        <f>IF(N356="snížená",J356,0)</f>
        <v>0</v>
      </c>
      <c r="BG356" s="224">
        <f>IF(N356="zákl. přenesená",J356,0)</f>
        <v>0</v>
      </c>
      <c r="BH356" s="224">
        <f>IF(N356="sníž. přenesená",J356,0)</f>
        <v>0</v>
      </c>
      <c r="BI356" s="224">
        <f>IF(N356="nulová",J356,0)</f>
        <v>0</v>
      </c>
      <c r="BJ356" s="17" t="s">
        <v>80</v>
      </c>
      <c r="BK356" s="224">
        <f>ROUND(I356*H356,2)</f>
        <v>0</v>
      </c>
      <c r="BL356" s="17" t="s">
        <v>141</v>
      </c>
      <c r="BM356" s="223" t="s">
        <v>1131</v>
      </c>
    </row>
    <row r="357" s="2" customFormat="1">
      <c r="A357" s="38"/>
      <c r="B357" s="39"/>
      <c r="C357" s="40"/>
      <c r="D357" s="225" t="s">
        <v>143</v>
      </c>
      <c r="E357" s="40"/>
      <c r="F357" s="226" t="s">
        <v>1130</v>
      </c>
      <c r="G357" s="40"/>
      <c r="H357" s="40"/>
      <c r="I357" s="227"/>
      <c r="J357" s="40"/>
      <c r="K357" s="40"/>
      <c r="L357" s="44"/>
      <c r="M357" s="228"/>
      <c r="N357" s="229"/>
      <c r="O357" s="84"/>
      <c r="P357" s="84"/>
      <c r="Q357" s="84"/>
      <c r="R357" s="84"/>
      <c r="S357" s="84"/>
      <c r="T357" s="85"/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T357" s="17" t="s">
        <v>143</v>
      </c>
      <c r="AU357" s="17" t="s">
        <v>82</v>
      </c>
    </row>
    <row r="358" s="2" customFormat="1">
      <c r="A358" s="38"/>
      <c r="B358" s="39"/>
      <c r="C358" s="40"/>
      <c r="D358" s="225" t="s">
        <v>387</v>
      </c>
      <c r="E358" s="40"/>
      <c r="F358" s="264" t="s">
        <v>1132</v>
      </c>
      <c r="G358" s="40"/>
      <c r="H358" s="40"/>
      <c r="I358" s="227"/>
      <c r="J358" s="40"/>
      <c r="K358" s="40"/>
      <c r="L358" s="44"/>
      <c r="M358" s="228"/>
      <c r="N358" s="229"/>
      <c r="O358" s="84"/>
      <c r="P358" s="84"/>
      <c r="Q358" s="84"/>
      <c r="R358" s="84"/>
      <c r="S358" s="84"/>
      <c r="T358" s="85"/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T358" s="17" t="s">
        <v>387</v>
      </c>
      <c r="AU358" s="17" t="s">
        <v>82</v>
      </c>
    </row>
    <row r="359" s="13" customFormat="1">
      <c r="A359" s="13"/>
      <c r="B359" s="232"/>
      <c r="C359" s="233"/>
      <c r="D359" s="225" t="s">
        <v>154</v>
      </c>
      <c r="E359" s="234" t="s">
        <v>19</v>
      </c>
      <c r="F359" s="235" t="s">
        <v>1133</v>
      </c>
      <c r="G359" s="233"/>
      <c r="H359" s="236">
        <v>99.450000000000003</v>
      </c>
      <c r="I359" s="237"/>
      <c r="J359" s="233"/>
      <c r="K359" s="233"/>
      <c r="L359" s="238"/>
      <c r="M359" s="239"/>
      <c r="N359" s="240"/>
      <c r="O359" s="240"/>
      <c r="P359" s="240"/>
      <c r="Q359" s="240"/>
      <c r="R359" s="240"/>
      <c r="S359" s="240"/>
      <c r="T359" s="241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2" t="s">
        <v>154</v>
      </c>
      <c r="AU359" s="242" t="s">
        <v>82</v>
      </c>
      <c r="AV359" s="13" t="s">
        <v>82</v>
      </c>
      <c r="AW359" s="13" t="s">
        <v>33</v>
      </c>
      <c r="AX359" s="13" t="s">
        <v>80</v>
      </c>
      <c r="AY359" s="242" t="s">
        <v>134</v>
      </c>
    </row>
    <row r="360" s="2" customFormat="1" ht="24.15" customHeight="1">
      <c r="A360" s="38"/>
      <c r="B360" s="39"/>
      <c r="C360" s="212" t="s">
        <v>1134</v>
      </c>
      <c r="D360" s="212" t="s">
        <v>136</v>
      </c>
      <c r="E360" s="213" t="s">
        <v>1135</v>
      </c>
      <c r="F360" s="214" t="s">
        <v>1136</v>
      </c>
      <c r="G360" s="215" t="s">
        <v>241</v>
      </c>
      <c r="H360" s="216">
        <v>42</v>
      </c>
      <c r="I360" s="217"/>
      <c r="J360" s="218">
        <f>ROUND(I360*H360,2)</f>
        <v>0</v>
      </c>
      <c r="K360" s="214" t="s">
        <v>150</v>
      </c>
      <c r="L360" s="44"/>
      <c r="M360" s="219" t="s">
        <v>19</v>
      </c>
      <c r="N360" s="220" t="s">
        <v>43</v>
      </c>
      <c r="O360" s="84"/>
      <c r="P360" s="221">
        <f>O360*H360</f>
        <v>0</v>
      </c>
      <c r="Q360" s="221">
        <v>0.14066999999999999</v>
      </c>
      <c r="R360" s="221">
        <f>Q360*H360</f>
        <v>5.9081399999999995</v>
      </c>
      <c r="S360" s="221">
        <v>0</v>
      </c>
      <c r="T360" s="222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23" t="s">
        <v>141</v>
      </c>
      <c r="AT360" s="223" t="s">
        <v>136</v>
      </c>
      <c r="AU360" s="223" t="s">
        <v>82</v>
      </c>
      <c r="AY360" s="17" t="s">
        <v>134</v>
      </c>
      <c r="BE360" s="224">
        <f>IF(N360="základní",J360,0)</f>
        <v>0</v>
      </c>
      <c r="BF360" s="224">
        <f>IF(N360="snížená",J360,0)</f>
        <v>0</v>
      </c>
      <c r="BG360" s="224">
        <f>IF(N360="zákl. přenesená",J360,0)</f>
        <v>0</v>
      </c>
      <c r="BH360" s="224">
        <f>IF(N360="sníž. přenesená",J360,0)</f>
        <v>0</v>
      </c>
      <c r="BI360" s="224">
        <f>IF(N360="nulová",J360,0)</f>
        <v>0</v>
      </c>
      <c r="BJ360" s="17" t="s">
        <v>80</v>
      </c>
      <c r="BK360" s="224">
        <f>ROUND(I360*H360,2)</f>
        <v>0</v>
      </c>
      <c r="BL360" s="17" t="s">
        <v>141</v>
      </c>
      <c r="BM360" s="223" t="s">
        <v>1137</v>
      </c>
    </row>
    <row r="361" s="2" customFormat="1">
      <c r="A361" s="38"/>
      <c r="B361" s="39"/>
      <c r="C361" s="40"/>
      <c r="D361" s="225" t="s">
        <v>143</v>
      </c>
      <c r="E361" s="40"/>
      <c r="F361" s="226" t="s">
        <v>1138</v>
      </c>
      <c r="G361" s="40"/>
      <c r="H361" s="40"/>
      <c r="I361" s="227"/>
      <c r="J361" s="40"/>
      <c r="K361" s="40"/>
      <c r="L361" s="44"/>
      <c r="M361" s="228"/>
      <c r="N361" s="229"/>
      <c r="O361" s="84"/>
      <c r="P361" s="84"/>
      <c r="Q361" s="84"/>
      <c r="R361" s="84"/>
      <c r="S361" s="84"/>
      <c r="T361" s="85"/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T361" s="17" t="s">
        <v>143</v>
      </c>
      <c r="AU361" s="17" t="s">
        <v>82</v>
      </c>
    </row>
    <row r="362" s="2" customFormat="1">
      <c r="A362" s="38"/>
      <c r="B362" s="39"/>
      <c r="C362" s="40"/>
      <c r="D362" s="230" t="s">
        <v>145</v>
      </c>
      <c r="E362" s="40"/>
      <c r="F362" s="231" t="s">
        <v>1139</v>
      </c>
      <c r="G362" s="40"/>
      <c r="H362" s="40"/>
      <c r="I362" s="227"/>
      <c r="J362" s="40"/>
      <c r="K362" s="40"/>
      <c r="L362" s="44"/>
      <c r="M362" s="228"/>
      <c r="N362" s="229"/>
      <c r="O362" s="84"/>
      <c r="P362" s="84"/>
      <c r="Q362" s="84"/>
      <c r="R362" s="84"/>
      <c r="S362" s="84"/>
      <c r="T362" s="85"/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T362" s="17" t="s">
        <v>145</v>
      </c>
      <c r="AU362" s="17" t="s">
        <v>82</v>
      </c>
    </row>
    <row r="363" s="13" customFormat="1">
      <c r="A363" s="13"/>
      <c r="B363" s="232"/>
      <c r="C363" s="233"/>
      <c r="D363" s="225" t="s">
        <v>154</v>
      </c>
      <c r="E363" s="234" t="s">
        <v>19</v>
      </c>
      <c r="F363" s="235" t="s">
        <v>1140</v>
      </c>
      <c r="G363" s="233"/>
      <c r="H363" s="236">
        <v>42</v>
      </c>
      <c r="I363" s="237"/>
      <c r="J363" s="233"/>
      <c r="K363" s="233"/>
      <c r="L363" s="238"/>
      <c r="M363" s="239"/>
      <c r="N363" s="240"/>
      <c r="O363" s="240"/>
      <c r="P363" s="240"/>
      <c r="Q363" s="240"/>
      <c r="R363" s="240"/>
      <c r="S363" s="240"/>
      <c r="T363" s="241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2" t="s">
        <v>154</v>
      </c>
      <c r="AU363" s="242" t="s">
        <v>82</v>
      </c>
      <c r="AV363" s="13" t="s">
        <v>82</v>
      </c>
      <c r="AW363" s="13" t="s">
        <v>33</v>
      </c>
      <c r="AX363" s="13" t="s">
        <v>80</v>
      </c>
      <c r="AY363" s="242" t="s">
        <v>134</v>
      </c>
    </row>
    <row r="364" s="2" customFormat="1" ht="16.5" customHeight="1">
      <c r="A364" s="38"/>
      <c r="B364" s="39"/>
      <c r="C364" s="254" t="s">
        <v>1141</v>
      </c>
      <c r="D364" s="254" t="s">
        <v>192</v>
      </c>
      <c r="E364" s="255" t="s">
        <v>1142</v>
      </c>
      <c r="F364" s="256" t="s">
        <v>1143</v>
      </c>
      <c r="G364" s="257" t="s">
        <v>241</v>
      </c>
      <c r="H364" s="258">
        <v>42.840000000000003</v>
      </c>
      <c r="I364" s="259"/>
      <c r="J364" s="260">
        <f>ROUND(I364*H364,2)</f>
        <v>0</v>
      </c>
      <c r="K364" s="256" t="s">
        <v>19</v>
      </c>
      <c r="L364" s="261"/>
      <c r="M364" s="262" t="s">
        <v>19</v>
      </c>
      <c r="N364" s="263" t="s">
        <v>43</v>
      </c>
      <c r="O364" s="84"/>
      <c r="P364" s="221">
        <f>O364*H364</f>
        <v>0</v>
      </c>
      <c r="Q364" s="221">
        <v>0.050000000000000003</v>
      </c>
      <c r="R364" s="221">
        <f>Q364*H364</f>
        <v>2.1420000000000003</v>
      </c>
      <c r="S364" s="221">
        <v>0</v>
      </c>
      <c r="T364" s="222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23" t="s">
        <v>187</v>
      </c>
      <c r="AT364" s="223" t="s">
        <v>192</v>
      </c>
      <c r="AU364" s="223" t="s">
        <v>82</v>
      </c>
      <c r="AY364" s="17" t="s">
        <v>134</v>
      </c>
      <c r="BE364" s="224">
        <f>IF(N364="základní",J364,0)</f>
        <v>0</v>
      </c>
      <c r="BF364" s="224">
        <f>IF(N364="snížená",J364,0)</f>
        <v>0</v>
      </c>
      <c r="BG364" s="224">
        <f>IF(N364="zákl. přenesená",J364,0)</f>
        <v>0</v>
      </c>
      <c r="BH364" s="224">
        <f>IF(N364="sníž. přenesená",J364,0)</f>
        <v>0</v>
      </c>
      <c r="BI364" s="224">
        <f>IF(N364="nulová",J364,0)</f>
        <v>0</v>
      </c>
      <c r="BJ364" s="17" t="s">
        <v>80</v>
      </c>
      <c r="BK364" s="224">
        <f>ROUND(I364*H364,2)</f>
        <v>0</v>
      </c>
      <c r="BL364" s="17" t="s">
        <v>141</v>
      </c>
      <c r="BM364" s="223" t="s">
        <v>1144</v>
      </c>
    </row>
    <row r="365" s="2" customFormat="1">
      <c r="A365" s="38"/>
      <c r="B365" s="39"/>
      <c r="C365" s="40"/>
      <c r="D365" s="225" t="s">
        <v>143</v>
      </c>
      <c r="E365" s="40"/>
      <c r="F365" s="226" t="s">
        <v>1143</v>
      </c>
      <c r="G365" s="40"/>
      <c r="H365" s="40"/>
      <c r="I365" s="227"/>
      <c r="J365" s="40"/>
      <c r="K365" s="40"/>
      <c r="L365" s="44"/>
      <c r="M365" s="228"/>
      <c r="N365" s="229"/>
      <c r="O365" s="84"/>
      <c r="P365" s="84"/>
      <c r="Q365" s="84"/>
      <c r="R365" s="84"/>
      <c r="S365" s="84"/>
      <c r="T365" s="85"/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T365" s="17" t="s">
        <v>143</v>
      </c>
      <c r="AU365" s="17" t="s">
        <v>82</v>
      </c>
    </row>
    <row r="366" s="13" customFormat="1">
      <c r="A366" s="13"/>
      <c r="B366" s="232"/>
      <c r="C366" s="233"/>
      <c r="D366" s="225" t="s">
        <v>154</v>
      </c>
      <c r="E366" s="234" t="s">
        <v>19</v>
      </c>
      <c r="F366" s="235" t="s">
        <v>1145</v>
      </c>
      <c r="G366" s="233"/>
      <c r="H366" s="236">
        <v>42.840000000000003</v>
      </c>
      <c r="I366" s="237"/>
      <c r="J366" s="233"/>
      <c r="K366" s="233"/>
      <c r="L366" s="238"/>
      <c r="M366" s="239"/>
      <c r="N366" s="240"/>
      <c r="O366" s="240"/>
      <c r="P366" s="240"/>
      <c r="Q366" s="240"/>
      <c r="R366" s="240"/>
      <c r="S366" s="240"/>
      <c r="T366" s="241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2" t="s">
        <v>154</v>
      </c>
      <c r="AU366" s="242" t="s">
        <v>82</v>
      </c>
      <c r="AV366" s="13" t="s">
        <v>82</v>
      </c>
      <c r="AW366" s="13" t="s">
        <v>33</v>
      </c>
      <c r="AX366" s="13" t="s">
        <v>80</v>
      </c>
      <c r="AY366" s="242" t="s">
        <v>134</v>
      </c>
    </row>
    <row r="367" s="2" customFormat="1" ht="24.15" customHeight="1">
      <c r="A367" s="38"/>
      <c r="B367" s="39"/>
      <c r="C367" s="212" t="s">
        <v>1146</v>
      </c>
      <c r="D367" s="212" t="s">
        <v>136</v>
      </c>
      <c r="E367" s="213" t="s">
        <v>1147</v>
      </c>
      <c r="F367" s="214" t="s">
        <v>1148</v>
      </c>
      <c r="G367" s="215" t="s">
        <v>241</v>
      </c>
      <c r="H367" s="216">
        <v>91.200000000000003</v>
      </c>
      <c r="I367" s="217"/>
      <c r="J367" s="218">
        <f>ROUND(I367*H367,2)</f>
        <v>0</v>
      </c>
      <c r="K367" s="214" t="s">
        <v>150</v>
      </c>
      <c r="L367" s="44"/>
      <c r="M367" s="219" t="s">
        <v>19</v>
      </c>
      <c r="N367" s="220" t="s">
        <v>43</v>
      </c>
      <c r="O367" s="84"/>
      <c r="P367" s="221">
        <f>O367*H367</f>
        <v>0</v>
      </c>
      <c r="Q367" s="221">
        <v>0</v>
      </c>
      <c r="R367" s="221">
        <f>Q367*H367</f>
        <v>0</v>
      </c>
      <c r="S367" s="221">
        <v>0</v>
      </c>
      <c r="T367" s="222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23" t="s">
        <v>141</v>
      </c>
      <c r="AT367" s="223" t="s">
        <v>136</v>
      </c>
      <c r="AU367" s="223" t="s">
        <v>82</v>
      </c>
      <c r="AY367" s="17" t="s">
        <v>134</v>
      </c>
      <c r="BE367" s="224">
        <f>IF(N367="základní",J367,0)</f>
        <v>0</v>
      </c>
      <c r="BF367" s="224">
        <f>IF(N367="snížená",J367,0)</f>
        <v>0</v>
      </c>
      <c r="BG367" s="224">
        <f>IF(N367="zákl. přenesená",J367,0)</f>
        <v>0</v>
      </c>
      <c r="BH367" s="224">
        <f>IF(N367="sníž. přenesená",J367,0)</f>
        <v>0</v>
      </c>
      <c r="BI367" s="224">
        <f>IF(N367="nulová",J367,0)</f>
        <v>0</v>
      </c>
      <c r="BJ367" s="17" t="s">
        <v>80</v>
      </c>
      <c r="BK367" s="224">
        <f>ROUND(I367*H367,2)</f>
        <v>0</v>
      </c>
      <c r="BL367" s="17" t="s">
        <v>141</v>
      </c>
      <c r="BM367" s="223" t="s">
        <v>1149</v>
      </c>
    </row>
    <row r="368" s="2" customFormat="1">
      <c r="A368" s="38"/>
      <c r="B368" s="39"/>
      <c r="C368" s="40"/>
      <c r="D368" s="225" t="s">
        <v>143</v>
      </c>
      <c r="E368" s="40"/>
      <c r="F368" s="226" t="s">
        <v>1150</v>
      </c>
      <c r="G368" s="40"/>
      <c r="H368" s="40"/>
      <c r="I368" s="227"/>
      <c r="J368" s="40"/>
      <c r="K368" s="40"/>
      <c r="L368" s="44"/>
      <c r="M368" s="228"/>
      <c r="N368" s="229"/>
      <c r="O368" s="84"/>
      <c r="P368" s="84"/>
      <c r="Q368" s="84"/>
      <c r="R368" s="84"/>
      <c r="S368" s="84"/>
      <c r="T368" s="85"/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T368" s="17" t="s">
        <v>143</v>
      </c>
      <c r="AU368" s="17" t="s">
        <v>82</v>
      </c>
    </row>
    <row r="369" s="2" customFormat="1">
      <c r="A369" s="38"/>
      <c r="B369" s="39"/>
      <c r="C369" s="40"/>
      <c r="D369" s="230" t="s">
        <v>145</v>
      </c>
      <c r="E369" s="40"/>
      <c r="F369" s="231" t="s">
        <v>1151</v>
      </c>
      <c r="G369" s="40"/>
      <c r="H369" s="40"/>
      <c r="I369" s="227"/>
      <c r="J369" s="40"/>
      <c r="K369" s="40"/>
      <c r="L369" s="44"/>
      <c r="M369" s="228"/>
      <c r="N369" s="229"/>
      <c r="O369" s="84"/>
      <c r="P369" s="84"/>
      <c r="Q369" s="84"/>
      <c r="R369" s="84"/>
      <c r="S369" s="84"/>
      <c r="T369" s="85"/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T369" s="17" t="s">
        <v>145</v>
      </c>
      <c r="AU369" s="17" t="s">
        <v>82</v>
      </c>
    </row>
    <row r="370" s="2" customFormat="1" ht="24.15" customHeight="1">
      <c r="A370" s="38"/>
      <c r="B370" s="39"/>
      <c r="C370" s="212" t="s">
        <v>1152</v>
      </c>
      <c r="D370" s="212" t="s">
        <v>136</v>
      </c>
      <c r="E370" s="213" t="s">
        <v>1153</v>
      </c>
      <c r="F370" s="214" t="s">
        <v>1154</v>
      </c>
      <c r="G370" s="215" t="s">
        <v>241</v>
      </c>
      <c r="H370" s="216">
        <v>91.200000000000003</v>
      </c>
      <c r="I370" s="217"/>
      <c r="J370" s="218">
        <f>ROUND(I370*H370,2)</f>
        <v>0</v>
      </c>
      <c r="K370" s="214" t="s">
        <v>150</v>
      </c>
      <c r="L370" s="44"/>
      <c r="M370" s="219" t="s">
        <v>19</v>
      </c>
      <c r="N370" s="220" t="s">
        <v>43</v>
      </c>
      <c r="O370" s="84"/>
      <c r="P370" s="221">
        <f>O370*H370</f>
        <v>0</v>
      </c>
      <c r="Q370" s="221">
        <v>0</v>
      </c>
      <c r="R370" s="221">
        <f>Q370*H370</f>
        <v>0</v>
      </c>
      <c r="S370" s="221">
        <v>0</v>
      </c>
      <c r="T370" s="222">
        <f>S370*H370</f>
        <v>0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23" t="s">
        <v>141</v>
      </c>
      <c r="AT370" s="223" t="s">
        <v>136</v>
      </c>
      <c r="AU370" s="223" t="s">
        <v>82</v>
      </c>
      <c r="AY370" s="17" t="s">
        <v>134</v>
      </c>
      <c r="BE370" s="224">
        <f>IF(N370="základní",J370,0)</f>
        <v>0</v>
      </c>
      <c r="BF370" s="224">
        <f>IF(N370="snížená",J370,0)</f>
        <v>0</v>
      </c>
      <c r="BG370" s="224">
        <f>IF(N370="zákl. přenesená",J370,0)</f>
        <v>0</v>
      </c>
      <c r="BH370" s="224">
        <f>IF(N370="sníž. přenesená",J370,0)</f>
        <v>0</v>
      </c>
      <c r="BI370" s="224">
        <f>IF(N370="nulová",J370,0)</f>
        <v>0</v>
      </c>
      <c r="BJ370" s="17" t="s">
        <v>80</v>
      </c>
      <c r="BK370" s="224">
        <f>ROUND(I370*H370,2)</f>
        <v>0</v>
      </c>
      <c r="BL370" s="17" t="s">
        <v>141</v>
      </c>
      <c r="BM370" s="223" t="s">
        <v>1155</v>
      </c>
    </row>
    <row r="371" s="2" customFormat="1">
      <c r="A371" s="38"/>
      <c r="B371" s="39"/>
      <c r="C371" s="40"/>
      <c r="D371" s="225" t="s">
        <v>143</v>
      </c>
      <c r="E371" s="40"/>
      <c r="F371" s="226" t="s">
        <v>1156</v>
      </c>
      <c r="G371" s="40"/>
      <c r="H371" s="40"/>
      <c r="I371" s="227"/>
      <c r="J371" s="40"/>
      <c r="K371" s="40"/>
      <c r="L371" s="44"/>
      <c r="M371" s="228"/>
      <c r="N371" s="229"/>
      <c r="O371" s="84"/>
      <c r="P371" s="84"/>
      <c r="Q371" s="84"/>
      <c r="R371" s="84"/>
      <c r="S371" s="84"/>
      <c r="T371" s="85"/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T371" s="17" t="s">
        <v>143</v>
      </c>
      <c r="AU371" s="17" t="s">
        <v>82</v>
      </c>
    </row>
    <row r="372" s="2" customFormat="1">
      <c r="A372" s="38"/>
      <c r="B372" s="39"/>
      <c r="C372" s="40"/>
      <c r="D372" s="230" t="s">
        <v>145</v>
      </c>
      <c r="E372" s="40"/>
      <c r="F372" s="231" t="s">
        <v>1157</v>
      </c>
      <c r="G372" s="40"/>
      <c r="H372" s="40"/>
      <c r="I372" s="227"/>
      <c r="J372" s="40"/>
      <c r="K372" s="40"/>
      <c r="L372" s="44"/>
      <c r="M372" s="228"/>
      <c r="N372" s="229"/>
      <c r="O372" s="84"/>
      <c r="P372" s="84"/>
      <c r="Q372" s="84"/>
      <c r="R372" s="84"/>
      <c r="S372" s="84"/>
      <c r="T372" s="85"/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T372" s="17" t="s">
        <v>145</v>
      </c>
      <c r="AU372" s="17" t="s">
        <v>82</v>
      </c>
    </row>
    <row r="373" s="2" customFormat="1" ht="33" customHeight="1">
      <c r="A373" s="38"/>
      <c r="B373" s="39"/>
      <c r="C373" s="212" t="s">
        <v>1158</v>
      </c>
      <c r="D373" s="212" t="s">
        <v>136</v>
      </c>
      <c r="E373" s="213" t="s">
        <v>1159</v>
      </c>
      <c r="F373" s="214" t="s">
        <v>1160</v>
      </c>
      <c r="G373" s="215" t="s">
        <v>19</v>
      </c>
      <c r="H373" s="216">
        <v>13.4</v>
      </c>
      <c r="I373" s="217"/>
      <c r="J373" s="218">
        <f>ROUND(I373*H373,2)</f>
        <v>0</v>
      </c>
      <c r="K373" s="214" t="s">
        <v>19</v>
      </c>
      <c r="L373" s="44"/>
      <c r="M373" s="219" t="s">
        <v>19</v>
      </c>
      <c r="N373" s="220" t="s">
        <v>43</v>
      </c>
      <c r="O373" s="84"/>
      <c r="P373" s="221">
        <f>O373*H373</f>
        <v>0</v>
      </c>
      <c r="Q373" s="221">
        <v>0.29221000000000003</v>
      </c>
      <c r="R373" s="221">
        <f>Q373*H373</f>
        <v>3.9156140000000006</v>
      </c>
      <c r="S373" s="221">
        <v>0</v>
      </c>
      <c r="T373" s="222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23" t="s">
        <v>141</v>
      </c>
      <c r="AT373" s="223" t="s">
        <v>136</v>
      </c>
      <c r="AU373" s="223" t="s">
        <v>82</v>
      </c>
      <c r="AY373" s="17" t="s">
        <v>134</v>
      </c>
      <c r="BE373" s="224">
        <f>IF(N373="základní",J373,0)</f>
        <v>0</v>
      </c>
      <c r="BF373" s="224">
        <f>IF(N373="snížená",J373,0)</f>
        <v>0</v>
      </c>
      <c r="BG373" s="224">
        <f>IF(N373="zákl. přenesená",J373,0)</f>
        <v>0</v>
      </c>
      <c r="BH373" s="224">
        <f>IF(N373="sníž. přenesená",J373,0)</f>
        <v>0</v>
      </c>
      <c r="BI373" s="224">
        <f>IF(N373="nulová",J373,0)</f>
        <v>0</v>
      </c>
      <c r="BJ373" s="17" t="s">
        <v>80</v>
      </c>
      <c r="BK373" s="224">
        <f>ROUND(I373*H373,2)</f>
        <v>0</v>
      </c>
      <c r="BL373" s="17" t="s">
        <v>141</v>
      </c>
      <c r="BM373" s="223" t="s">
        <v>1161</v>
      </c>
    </row>
    <row r="374" s="2" customFormat="1">
      <c r="A374" s="38"/>
      <c r="B374" s="39"/>
      <c r="C374" s="40"/>
      <c r="D374" s="225" t="s">
        <v>143</v>
      </c>
      <c r="E374" s="40"/>
      <c r="F374" s="226" t="s">
        <v>1160</v>
      </c>
      <c r="G374" s="40"/>
      <c r="H374" s="40"/>
      <c r="I374" s="227"/>
      <c r="J374" s="40"/>
      <c r="K374" s="40"/>
      <c r="L374" s="44"/>
      <c r="M374" s="228"/>
      <c r="N374" s="229"/>
      <c r="O374" s="84"/>
      <c r="P374" s="84"/>
      <c r="Q374" s="84"/>
      <c r="R374" s="84"/>
      <c r="S374" s="84"/>
      <c r="T374" s="85"/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T374" s="17" t="s">
        <v>143</v>
      </c>
      <c r="AU374" s="17" t="s">
        <v>82</v>
      </c>
    </row>
    <row r="375" s="13" customFormat="1">
      <c r="A375" s="13"/>
      <c r="B375" s="232"/>
      <c r="C375" s="233"/>
      <c r="D375" s="225" t="s">
        <v>154</v>
      </c>
      <c r="E375" s="234" t="s">
        <v>19</v>
      </c>
      <c r="F375" s="235" t="s">
        <v>1162</v>
      </c>
      <c r="G375" s="233"/>
      <c r="H375" s="236">
        <v>10.9</v>
      </c>
      <c r="I375" s="237"/>
      <c r="J375" s="233"/>
      <c r="K375" s="233"/>
      <c r="L375" s="238"/>
      <c r="M375" s="239"/>
      <c r="N375" s="240"/>
      <c r="O375" s="240"/>
      <c r="P375" s="240"/>
      <c r="Q375" s="240"/>
      <c r="R375" s="240"/>
      <c r="S375" s="240"/>
      <c r="T375" s="241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2" t="s">
        <v>154</v>
      </c>
      <c r="AU375" s="242" t="s">
        <v>82</v>
      </c>
      <c r="AV375" s="13" t="s">
        <v>82</v>
      </c>
      <c r="AW375" s="13" t="s">
        <v>33</v>
      </c>
      <c r="AX375" s="13" t="s">
        <v>72</v>
      </c>
      <c r="AY375" s="242" t="s">
        <v>134</v>
      </c>
    </row>
    <row r="376" s="13" customFormat="1">
      <c r="A376" s="13"/>
      <c r="B376" s="232"/>
      <c r="C376" s="233"/>
      <c r="D376" s="225" t="s">
        <v>154</v>
      </c>
      <c r="E376" s="234" t="s">
        <v>19</v>
      </c>
      <c r="F376" s="235" t="s">
        <v>1163</v>
      </c>
      <c r="G376" s="233"/>
      <c r="H376" s="236">
        <v>2.5</v>
      </c>
      <c r="I376" s="237"/>
      <c r="J376" s="233"/>
      <c r="K376" s="233"/>
      <c r="L376" s="238"/>
      <c r="M376" s="239"/>
      <c r="N376" s="240"/>
      <c r="O376" s="240"/>
      <c r="P376" s="240"/>
      <c r="Q376" s="240"/>
      <c r="R376" s="240"/>
      <c r="S376" s="240"/>
      <c r="T376" s="241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2" t="s">
        <v>154</v>
      </c>
      <c r="AU376" s="242" t="s">
        <v>82</v>
      </c>
      <c r="AV376" s="13" t="s">
        <v>82</v>
      </c>
      <c r="AW376" s="13" t="s">
        <v>33</v>
      </c>
      <c r="AX376" s="13" t="s">
        <v>72</v>
      </c>
      <c r="AY376" s="242" t="s">
        <v>134</v>
      </c>
    </row>
    <row r="377" s="14" customFormat="1">
      <c r="A377" s="14"/>
      <c r="B377" s="243"/>
      <c r="C377" s="244"/>
      <c r="D377" s="225" t="s">
        <v>154</v>
      </c>
      <c r="E377" s="245" t="s">
        <v>19</v>
      </c>
      <c r="F377" s="246" t="s">
        <v>156</v>
      </c>
      <c r="G377" s="244"/>
      <c r="H377" s="247">
        <v>13.4</v>
      </c>
      <c r="I377" s="248"/>
      <c r="J377" s="244"/>
      <c r="K377" s="244"/>
      <c r="L377" s="249"/>
      <c r="M377" s="250"/>
      <c r="N377" s="251"/>
      <c r="O377" s="251"/>
      <c r="P377" s="251"/>
      <c r="Q377" s="251"/>
      <c r="R377" s="251"/>
      <c r="S377" s="251"/>
      <c r="T377" s="252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3" t="s">
        <v>154</v>
      </c>
      <c r="AU377" s="253" t="s">
        <v>82</v>
      </c>
      <c r="AV377" s="14" t="s">
        <v>141</v>
      </c>
      <c r="AW377" s="14" t="s">
        <v>33</v>
      </c>
      <c r="AX377" s="14" t="s">
        <v>80</v>
      </c>
      <c r="AY377" s="253" t="s">
        <v>134</v>
      </c>
    </row>
    <row r="378" s="2" customFormat="1" ht="21.75" customHeight="1">
      <c r="A378" s="38"/>
      <c r="B378" s="39"/>
      <c r="C378" s="212" t="s">
        <v>1164</v>
      </c>
      <c r="D378" s="212" t="s">
        <v>136</v>
      </c>
      <c r="E378" s="213" t="s">
        <v>1165</v>
      </c>
      <c r="F378" s="214" t="s">
        <v>1166</v>
      </c>
      <c r="G378" s="215" t="s">
        <v>353</v>
      </c>
      <c r="H378" s="216">
        <v>1</v>
      </c>
      <c r="I378" s="217"/>
      <c r="J378" s="218">
        <f>ROUND(I378*H378,2)</f>
        <v>0</v>
      </c>
      <c r="K378" s="214" t="s">
        <v>19</v>
      </c>
      <c r="L378" s="44"/>
      <c r="M378" s="219" t="s">
        <v>19</v>
      </c>
      <c r="N378" s="220" t="s">
        <v>43</v>
      </c>
      <c r="O378" s="84"/>
      <c r="P378" s="221">
        <f>O378*H378</f>
        <v>0</v>
      </c>
      <c r="Q378" s="221">
        <v>0.29221000000000003</v>
      </c>
      <c r="R378" s="221">
        <f>Q378*H378</f>
        <v>0.29221000000000003</v>
      </c>
      <c r="S378" s="221">
        <v>0</v>
      </c>
      <c r="T378" s="222">
        <f>S378*H378</f>
        <v>0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23" t="s">
        <v>141</v>
      </c>
      <c r="AT378" s="223" t="s">
        <v>136</v>
      </c>
      <c r="AU378" s="223" t="s">
        <v>82</v>
      </c>
      <c r="AY378" s="17" t="s">
        <v>134</v>
      </c>
      <c r="BE378" s="224">
        <f>IF(N378="základní",J378,0)</f>
        <v>0</v>
      </c>
      <c r="BF378" s="224">
        <f>IF(N378="snížená",J378,0)</f>
        <v>0</v>
      </c>
      <c r="BG378" s="224">
        <f>IF(N378="zákl. přenesená",J378,0)</f>
        <v>0</v>
      </c>
      <c r="BH378" s="224">
        <f>IF(N378="sníž. přenesená",J378,0)</f>
        <v>0</v>
      </c>
      <c r="BI378" s="224">
        <f>IF(N378="nulová",J378,0)</f>
        <v>0</v>
      </c>
      <c r="BJ378" s="17" t="s">
        <v>80</v>
      </c>
      <c r="BK378" s="224">
        <f>ROUND(I378*H378,2)</f>
        <v>0</v>
      </c>
      <c r="BL378" s="17" t="s">
        <v>141</v>
      </c>
      <c r="BM378" s="223" t="s">
        <v>1167</v>
      </c>
    </row>
    <row r="379" s="2" customFormat="1">
      <c r="A379" s="38"/>
      <c r="B379" s="39"/>
      <c r="C379" s="40"/>
      <c r="D379" s="225" t="s">
        <v>143</v>
      </c>
      <c r="E379" s="40"/>
      <c r="F379" s="226" t="s">
        <v>1166</v>
      </c>
      <c r="G379" s="40"/>
      <c r="H379" s="40"/>
      <c r="I379" s="227"/>
      <c r="J379" s="40"/>
      <c r="K379" s="40"/>
      <c r="L379" s="44"/>
      <c r="M379" s="228"/>
      <c r="N379" s="229"/>
      <c r="O379" s="84"/>
      <c r="P379" s="84"/>
      <c r="Q379" s="84"/>
      <c r="R379" s="84"/>
      <c r="S379" s="84"/>
      <c r="T379" s="85"/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T379" s="17" t="s">
        <v>143</v>
      </c>
      <c r="AU379" s="17" t="s">
        <v>82</v>
      </c>
    </row>
    <row r="380" s="2" customFormat="1">
      <c r="A380" s="38"/>
      <c r="B380" s="39"/>
      <c r="C380" s="40"/>
      <c r="D380" s="225" t="s">
        <v>387</v>
      </c>
      <c r="E380" s="40"/>
      <c r="F380" s="264" t="s">
        <v>1168</v>
      </c>
      <c r="G380" s="40"/>
      <c r="H380" s="40"/>
      <c r="I380" s="227"/>
      <c r="J380" s="40"/>
      <c r="K380" s="40"/>
      <c r="L380" s="44"/>
      <c r="M380" s="228"/>
      <c r="N380" s="229"/>
      <c r="O380" s="84"/>
      <c r="P380" s="84"/>
      <c r="Q380" s="84"/>
      <c r="R380" s="84"/>
      <c r="S380" s="84"/>
      <c r="T380" s="85"/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T380" s="17" t="s">
        <v>387</v>
      </c>
      <c r="AU380" s="17" t="s">
        <v>82</v>
      </c>
    </row>
    <row r="381" s="13" customFormat="1">
      <c r="A381" s="13"/>
      <c r="B381" s="232"/>
      <c r="C381" s="233"/>
      <c r="D381" s="225" t="s">
        <v>154</v>
      </c>
      <c r="E381" s="234" t="s">
        <v>19</v>
      </c>
      <c r="F381" s="235" t="s">
        <v>80</v>
      </c>
      <c r="G381" s="233"/>
      <c r="H381" s="236">
        <v>1</v>
      </c>
      <c r="I381" s="237"/>
      <c r="J381" s="233"/>
      <c r="K381" s="233"/>
      <c r="L381" s="238"/>
      <c r="M381" s="239"/>
      <c r="N381" s="240"/>
      <c r="O381" s="240"/>
      <c r="P381" s="240"/>
      <c r="Q381" s="240"/>
      <c r="R381" s="240"/>
      <c r="S381" s="240"/>
      <c r="T381" s="241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2" t="s">
        <v>154</v>
      </c>
      <c r="AU381" s="242" t="s">
        <v>82</v>
      </c>
      <c r="AV381" s="13" t="s">
        <v>82</v>
      </c>
      <c r="AW381" s="13" t="s">
        <v>33</v>
      </c>
      <c r="AX381" s="13" t="s">
        <v>80</v>
      </c>
      <c r="AY381" s="242" t="s">
        <v>134</v>
      </c>
    </row>
    <row r="382" s="2" customFormat="1" ht="16.5" customHeight="1">
      <c r="A382" s="38"/>
      <c r="B382" s="39"/>
      <c r="C382" s="212" t="s">
        <v>1169</v>
      </c>
      <c r="D382" s="212" t="s">
        <v>136</v>
      </c>
      <c r="E382" s="213" t="s">
        <v>1170</v>
      </c>
      <c r="F382" s="214" t="s">
        <v>1171</v>
      </c>
      <c r="G382" s="215" t="s">
        <v>213</v>
      </c>
      <c r="H382" s="216">
        <v>3</v>
      </c>
      <c r="I382" s="217"/>
      <c r="J382" s="218">
        <f>ROUND(I382*H382,2)</f>
        <v>0</v>
      </c>
      <c r="K382" s="214" t="s">
        <v>150</v>
      </c>
      <c r="L382" s="44"/>
      <c r="M382" s="219" t="s">
        <v>19</v>
      </c>
      <c r="N382" s="220" t="s">
        <v>43</v>
      </c>
      <c r="O382" s="84"/>
      <c r="P382" s="221">
        <f>O382*H382</f>
        <v>0</v>
      </c>
      <c r="Q382" s="221">
        <v>0.072870000000000004</v>
      </c>
      <c r="R382" s="221">
        <f>Q382*H382</f>
        <v>0.21861000000000003</v>
      </c>
      <c r="S382" s="221">
        <v>0</v>
      </c>
      <c r="T382" s="222">
        <f>S382*H382</f>
        <v>0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223" t="s">
        <v>141</v>
      </c>
      <c r="AT382" s="223" t="s">
        <v>136</v>
      </c>
      <c r="AU382" s="223" t="s">
        <v>82</v>
      </c>
      <c r="AY382" s="17" t="s">
        <v>134</v>
      </c>
      <c r="BE382" s="224">
        <f>IF(N382="základní",J382,0)</f>
        <v>0</v>
      </c>
      <c r="BF382" s="224">
        <f>IF(N382="snížená",J382,0)</f>
        <v>0</v>
      </c>
      <c r="BG382" s="224">
        <f>IF(N382="zákl. přenesená",J382,0)</f>
        <v>0</v>
      </c>
      <c r="BH382" s="224">
        <f>IF(N382="sníž. přenesená",J382,0)</f>
        <v>0</v>
      </c>
      <c r="BI382" s="224">
        <f>IF(N382="nulová",J382,0)</f>
        <v>0</v>
      </c>
      <c r="BJ382" s="17" t="s">
        <v>80</v>
      </c>
      <c r="BK382" s="224">
        <f>ROUND(I382*H382,2)</f>
        <v>0</v>
      </c>
      <c r="BL382" s="17" t="s">
        <v>141</v>
      </c>
      <c r="BM382" s="223" t="s">
        <v>1172</v>
      </c>
    </row>
    <row r="383" s="2" customFormat="1">
      <c r="A383" s="38"/>
      <c r="B383" s="39"/>
      <c r="C383" s="40"/>
      <c r="D383" s="225" t="s">
        <v>143</v>
      </c>
      <c r="E383" s="40"/>
      <c r="F383" s="226" t="s">
        <v>1171</v>
      </c>
      <c r="G383" s="40"/>
      <c r="H383" s="40"/>
      <c r="I383" s="227"/>
      <c r="J383" s="40"/>
      <c r="K383" s="40"/>
      <c r="L383" s="44"/>
      <c r="M383" s="228"/>
      <c r="N383" s="229"/>
      <c r="O383" s="84"/>
      <c r="P383" s="84"/>
      <c r="Q383" s="84"/>
      <c r="R383" s="84"/>
      <c r="S383" s="84"/>
      <c r="T383" s="85"/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T383" s="17" t="s">
        <v>143</v>
      </c>
      <c r="AU383" s="17" t="s">
        <v>82</v>
      </c>
    </row>
    <row r="384" s="2" customFormat="1">
      <c r="A384" s="38"/>
      <c r="B384" s="39"/>
      <c r="C384" s="40"/>
      <c r="D384" s="230" t="s">
        <v>145</v>
      </c>
      <c r="E384" s="40"/>
      <c r="F384" s="231" t="s">
        <v>1173</v>
      </c>
      <c r="G384" s="40"/>
      <c r="H384" s="40"/>
      <c r="I384" s="227"/>
      <c r="J384" s="40"/>
      <c r="K384" s="40"/>
      <c r="L384" s="44"/>
      <c r="M384" s="228"/>
      <c r="N384" s="229"/>
      <c r="O384" s="84"/>
      <c r="P384" s="84"/>
      <c r="Q384" s="84"/>
      <c r="R384" s="84"/>
      <c r="S384" s="84"/>
      <c r="T384" s="85"/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T384" s="17" t="s">
        <v>145</v>
      </c>
      <c r="AU384" s="17" t="s">
        <v>82</v>
      </c>
    </row>
    <row r="385" s="2" customFormat="1" ht="24.15" customHeight="1">
      <c r="A385" s="38"/>
      <c r="B385" s="39"/>
      <c r="C385" s="254" t="s">
        <v>1174</v>
      </c>
      <c r="D385" s="254" t="s">
        <v>192</v>
      </c>
      <c r="E385" s="255" t="s">
        <v>1175</v>
      </c>
      <c r="F385" s="256" t="s">
        <v>1176</v>
      </c>
      <c r="G385" s="257" t="s">
        <v>213</v>
      </c>
      <c r="H385" s="258">
        <v>3</v>
      </c>
      <c r="I385" s="259"/>
      <c r="J385" s="260">
        <f>ROUND(I385*H385,2)</f>
        <v>0</v>
      </c>
      <c r="K385" s="256" t="s">
        <v>150</v>
      </c>
      <c r="L385" s="261"/>
      <c r="M385" s="262" t="s">
        <v>19</v>
      </c>
      <c r="N385" s="263" t="s">
        <v>43</v>
      </c>
      <c r="O385" s="84"/>
      <c r="P385" s="221">
        <f>O385*H385</f>
        <v>0</v>
      </c>
      <c r="Q385" s="221">
        <v>0.01</v>
      </c>
      <c r="R385" s="221">
        <f>Q385*H385</f>
        <v>0.029999999999999999</v>
      </c>
      <c r="S385" s="221">
        <v>0</v>
      </c>
      <c r="T385" s="222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23" t="s">
        <v>187</v>
      </c>
      <c r="AT385" s="223" t="s">
        <v>192</v>
      </c>
      <c r="AU385" s="223" t="s">
        <v>82</v>
      </c>
      <c r="AY385" s="17" t="s">
        <v>134</v>
      </c>
      <c r="BE385" s="224">
        <f>IF(N385="základní",J385,0)</f>
        <v>0</v>
      </c>
      <c r="BF385" s="224">
        <f>IF(N385="snížená",J385,0)</f>
        <v>0</v>
      </c>
      <c r="BG385" s="224">
        <f>IF(N385="zákl. přenesená",J385,0)</f>
        <v>0</v>
      </c>
      <c r="BH385" s="224">
        <f>IF(N385="sníž. přenesená",J385,0)</f>
        <v>0</v>
      </c>
      <c r="BI385" s="224">
        <f>IF(N385="nulová",J385,0)</f>
        <v>0</v>
      </c>
      <c r="BJ385" s="17" t="s">
        <v>80</v>
      </c>
      <c r="BK385" s="224">
        <f>ROUND(I385*H385,2)</f>
        <v>0</v>
      </c>
      <c r="BL385" s="17" t="s">
        <v>141</v>
      </c>
      <c r="BM385" s="223" t="s">
        <v>1177</v>
      </c>
    </row>
    <row r="386" s="2" customFormat="1">
      <c r="A386" s="38"/>
      <c r="B386" s="39"/>
      <c r="C386" s="40"/>
      <c r="D386" s="225" t="s">
        <v>143</v>
      </c>
      <c r="E386" s="40"/>
      <c r="F386" s="226" t="s">
        <v>1176</v>
      </c>
      <c r="G386" s="40"/>
      <c r="H386" s="40"/>
      <c r="I386" s="227"/>
      <c r="J386" s="40"/>
      <c r="K386" s="40"/>
      <c r="L386" s="44"/>
      <c r="M386" s="228"/>
      <c r="N386" s="229"/>
      <c r="O386" s="84"/>
      <c r="P386" s="84"/>
      <c r="Q386" s="84"/>
      <c r="R386" s="84"/>
      <c r="S386" s="84"/>
      <c r="T386" s="85"/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T386" s="17" t="s">
        <v>143</v>
      </c>
      <c r="AU386" s="17" t="s">
        <v>82</v>
      </c>
    </row>
    <row r="387" s="2" customFormat="1">
      <c r="A387" s="38"/>
      <c r="B387" s="39"/>
      <c r="C387" s="40"/>
      <c r="D387" s="225" t="s">
        <v>387</v>
      </c>
      <c r="E387" s="40"/>
      <c r="F387" s="264" t="s">
        <v>1178</v>
      </c>
      <c r="G387" s="40"/>
      <c r="H387" s="40"/>
      <c r="I387" s="227"/>
      <c r="J387" s="40"/>
      <c r="K387" s="40"/>
      <c r="L387" s="44"/>
      <c r="M387" s="228"/>
      <c r="N387" s="229"/>
      <c r="O387" s="84"/>
      <c r="P387" s="84"/>
      <c r="Q387" s="84"/>
      <c r="R387" s="84"/>
      <c r="S387" s="84"/>
      <c r="T387" s="85"/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T387" s="17" t="s">
        <v>387</v>
      </c>
      <c r="AU387" s="17" t="s">
        <v>82</v>
      </c>
    </row>
    <row r="388" s="2" customFormat="1" ht="24.15" customHeight="1">
      <c r="A388" s="38"/>
      <c r="B388" s="39"/>
      <c r="C388" s="212" t="s">
        <v>1179</v>
      </c>
      <c r="D388" s="212" t="s">
        <v>136</v>
      </c>
      <c r="E388" s="213" t="s">
        <v>1180</v>
      </c>
      <c r="F388" s="214" t="s">
        <v>1181</v>
      </c>
      <c r="G388" s="215" t="s">
        <v>213</v>
      </c>
      <c r="H388" s="216">
        <v>2</v>
      </c>
      <c r="I388" s="217"/>
      <c r="J388" s="218">
        <f>ROUND(I388*H388,2)</f>
        <v>0</v>
      </c>
      <c r="K388" s="214" t="s">
        <v>150</v>
      </c>
      <c r="L388" s="44"/>
      <c r="M388" s="219" t="s">
        <v>19</v>
      </c>
      <c r="N388" s="220" t="s">
        <v>43</v>
      </c>
      <c r="O388" s="84"/>
      <c r="P388" s="221">
        <f>O388*H388</f>
        <v>0</v>
      </c>
      <c r="Q388" s="221">
        <v>0.001</v>
      </c>
      <c r="R388" s="221">
        <f>Q388*H388</f>
        <v>0.002</v>
      </c>
      <c r="S388" s="221">
        <v>0</v>
      </c>
      <c r="T388" s="222">
        <f>S388*H388</f>
        <v>0</v>
      </c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R388" s="223" t="s">
        <v>141</v>
      </c>
      <c r="AT388" s="223" t="s">
        <v>136</v>
      </c>
      <c r="AU388" s="223" t="s">
        <v>82</v>
      </c>
      <c r="AY388" s="17" t="s">
        <v>134</v>
      </c>
      <c r="BE388" s="224">
        <f>IF(N388="základní",J388,0)</f>
        <v>0</v>
      </c>
      <c r="BF388" s="224">
        <f>IF(N388="snížená",J388,0)</f>
        <v>0</v>
      </c>
      <c r="BG388" s="224">
        <f>IF(N388="zákl. přenesená",J388,0)</f>
        <v>0</v>
      </c>
      <c r="BH388" s="224">
        <f>IF(N388="sníž. přenesená",J388,0)</f>
        <v>0</v>
      </c>
      <c r="BI388" s="224">
        <f>IF(N388="nulová",J388,0)</f>
        <v>0</v>
      </c>
      <c r="BJ388" s="17" t="s">
        <v>80</v>
      </c>
      <c r="BK388" s="224">
        <f>ROUND(I388*H388,2)</f>
        <v>0</v>
      </c>
      <c r="BL388" s="17" t="s">
        <v>141</v>
      </c>
      <c r="BM388" s="223" t="s">
        <v>1182</v>
      </c>
    </row>
    <row r="389" s="2" customFormat="1">
      <c r="A389" s="38"/>
      <c r="B389" s="39"/>
      <c r="C389" s="40"/>
      <c r="D389" s="225" t="s">
        <v>143</v>
      </c>
      <c r="E389" s="40"/>
      <c r="F389" s="226" t="s">
        <v>1183</v>
      </c>
      <c r="G389" s="40"/>
      <c r="H389" s="40"/>
      <c r="I389" s="227"/>
      <c r="J389" s="40"/>
      <c r="K389" s="40"/>
      <c r="L389" s="44"/>
      <c r="M389" s="228"/>
      <c r="N389" s="229"/>
      <c r="O389" s="84"/>
      <c r="P389" s="84"/>
      <c r="Q389" s="84"/>
      <c r="R389" s="84"/>
      <c r="S389" s="84"/>
      <c r="T389" s="85"/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T389" s="17" t="s">
        <v>143</v>
      </c>
      <c r="AU389" s="17" t="s">
        <v>82</v>
      </c>
    </row>
    <row r="390" s="2" customFormat="1">
      <c r="A390" s="38"/>
      <c r="B390" s="39"/>
      <c r="C390" s="40"/>
      <c r="D390" s="230" t="s">
        <v>145</v>
      </c>
      <c r="E390" s="40"/>
      <c r="F390" s="231" t="s">
        <v>1184</v>
      </c>
      <c r="G390" s="40"/>
      <c r="H390" s="40"/>
      <c r="I390" s="227"/>
      <c r="J390" s="40"/>
      <c r="K390" s="40"/>
      <c r="L390" s="44"/>
      <c r="M390" s="228"/>
      <c r="N390" s="229"/>
      <c r="O390" s="84"/>
      <c r="P390" s="84"/>
      <c r="Q390" s="84"/>
      <c r="R390" s="84"/>
      <c r="S390" s="84"/>
      <c r="T390" s="85"/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T390" s="17" t="s">
        <v>145</v>
      </c>
      <c r="AU390" s="17" t="s">
        <v>82</v>
      </c>
    </row>
    <row r="391" s="2" customFormat="1" ht="24.15" customHeight="1">
      <c r="A391" s="38"/>
      <c r="B391" s="39"/>
      <c r="C391" s="254" t="s">
        <v>1185</v>
      </c>
      <c r="D391" s="254" t="s">
        <v>192</v>
      </c>
      <c r="E391" s="255" t="s">
        <v>1186</v>
      </c>
      <c r="F391" s="256" t="s">
        <v>1187</v>
      </c>
      <c r="G391" s="257" t="s">
        <v>213</v>
      </c>
      <c r="H391" s="258">
        <v>2</v>
      </c>
      <c r="I391" s="259"/>
      <c r="J391" s="260">
        <f>ROUND(I391*H391,2)</f>
        <v>0</v>
      </c>
      <c r="K391" s="256" t="s">
        <v>19</v>
      </c>
      <c r="L391" s="261"/>
      <c r="M391" s="262" t="s">
        <v>19</v>
      </c>
      <c r="N391" s="263" t="s">
        <v>43</v>
      </c>
      <c r="O391" s="84"/>
      <c r="P391" s="221">
        <f>O391*H391</f>
        <v>0</v>
      </c>
      <c r="Q391" s="221">
        <v>0</v>
      </c>
      <c r="R391" s="221">
        <f>Q391*H391</f>
        <v>0</v>
      </c>
      <c r="S391" s="221">
        <v>0</v>
      </c>
      <c r="T391" s="222">
        <f>S391*H391</f>
        <v>0</v>
      </c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R391" s="223" t="s">
        <v>187</v>
      </c>
      <c r="AT391" s="223" t="s">
        <v>192</v>
      </c>
      <c r="AU391" s="223" t="s">
        <v>82</v>
      </c>
      <c r="AY391" s="17" t="s">
        <v>134</v>
      </c>
      <c r="BE391" s="224">
        <f>IF(N391="základní",J391,0)</f>
        <v>0</v>
      </c>
      <c r="BF391" s="224">
        <f>IF(N391="snížená",J391,0)</f>
        <v>0</v>
      </c>
      <c r="BG391" s="224">
        <f>IF(N391="zákl. přenesená",J391,0)</f>
        <v>0</v>
      </c>
      <c r="BH391" s="224">
        <f>IF(N391="sníž. přenesená",J391,0)</f>
        <v>0</v>
      </c>
      <c r="BI391" s="224">
        <f>IF(N391="nulová",J391,0)</f>
        <v>0</v>
      </c>
      <c r="BJ391" s="17" t="s">
        <v>80</v>
      </c>
      <c r="BK391" s="224">
        <f>ROUND(I391*H391,2)</f>
        <v>0</v>
      </c>
      <c r="BL391" s="17" t="s">
        <v>141</v>
      </c>
      <c r="BM391" s="223" t="s">
        <v>1188</v>
      </c>
    </row>
    <row r="392" s="2" customFormat="1">
      <c r="A392" s="38"/>
      <c r="B392" s="39"/>
      <c r="C392" s="40"/>
      <c r="D392" s="225" t="s">
        <v>143</v>
      </c>
      <c r="E392" s="40"/>
      <c r="F392" s="226" t="s">
        <v>1187</v>
      </c>
      <c r="G392" s="40"/>
      <c r="H392" s="40"/>
      <c r="I392" s="227"/>
      <c r="J392" s="40"/>
      <c r="K392" s="40"/>
      <c r="L392" s="44"/>
      <c r="M392" s="228"/>
      <c r="N392" s="229"/>
      <c r="O392" s="84"/>
      <c r="P392" s="84"/>
      <c r="Q392" s="84"/>
      <c r="R392" s="84"/>
      <c r="S392" s="84"/>
      <c r="T392" s="85"/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T392" s="17" t="s">
        <v>143</v>
      </c>
      <c r="AU392" s="17" t="s">
        <v>82</v>
      </c>
    </row>
    <row r="393" s="2" customFormat="1">
      <c r="A393" s="38"/>
      <c r="B393" s="39"/>
      <c r="C393" s="40"/>
      <c r="D393" s="225" t="s">
        <v>387</v>
      </c>
      <c r="E393" s="40"/>
      <c r="F393" s="264" t="s">
        <v>1178</v>
      </c>
      <c r="G393" s="40"/>
      <c r="H393" s="40"/>
      <c r="I393" s="227"/>
      <c r="J393" s="40"/>
      <c r="K393" s="40"/>
      <c r="L393" s="44"/>
      <c r="M393" s="228"/>
      <c r="N393" s="229"/>
      <c r="O393" s="84"/>
      <c r="P393" s="84"/>
      <c r="Q393" s="84"/>
      <c r="R393" s="84"/>
      <c r="S393" s="84"/>
      <c r="T393" s="85"/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T393" s="17" t="s">
        <v>387</v>
      </c>
      <c r="AU393" s="17" t="s">
        <v>82</v>
      </c>
    </row>
    <row r="394" s="2" customFormat="1" ht="24.15" customHeight="1">
      <c r="A394" s="38"/>
      <c r="B394" s="39"/>
      <c r="C394" s="212" t="s">
        <v>1189</v>
      </c>
      <c r="D394" s="212" t="s">
        <v>136</v>
      </c>
      <c r="E394" s="213" t="s">
        <v>1190</v>
      </c>
      <c r="F394" s="214" t="s">
        <v>1191</v>
      </c>
      <c r="G394" s="215" t="s">
        <v>139</v>
      </c>
      <c r="H394" s="216">
        <v>8.5</v>
      </c>
      <c r="I394" s="217"/>
      <c r="J394" s="218">
        <f>ROUND(I394*H394,2)</f>
        <v>0</v>
      </c>
      <c r="K394" s="214" t="s">
        <v>19</v>
      </c>
      <c r="L394" s="44"/>
      <c r="M394" s="219" t="s">
        <v>19</v>
      </c>
      <c r="N394" s="220" t="s">
        <v>43</v>
      </c>
      <c r="O394" s="84"/>
      <c r="P394" s="221">
        <f>O394*H394</f>
        <v>0</v>
      </c>
      <c r="Q394" s="221">
        <v>0.017999999999999999</v>
      </c>
      <c r="R394" s="221">
        <f>Q394*H394</f>
        <v>0.153</v>
      </c>
      <c r="S394" s="221">
        <v>0</v>
      </c>
      <c r="T394" s="222">
        <f>S394*H394</f>
        <v>0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223" t="s">
        <v>141</v>
      </c>
      <c r="AT394" s="223" t="s">
        <v>136</v>
      </c>
      <c r="AU394" s="223" t="s">
        <v>82</v>
      </c>
      <c r="AY394" s="17" t="s">
        <v>134</v>
      </c>
      <c r="BE394" s="224">
        <f>IF(N394="základní",J394,0)</f>
        <v>0</v>
      </c>
      <c r="BF394" s="224">
        <f>IF(N394="snížená",J394,0)</f>
        <v>0</v>
      </c>
      <c r="BG394" s="224">
        <f>IF(N394="zákl. přenesená",J394,0)</f>
        <v>0</v>
      </c>
      <c r="BH394" s="224">
        <f>IF(N394="sníž. přenesená",J394,0)</f>
        <v>0</v>
      </c>
      <c r="BI394" s="224">
        <f>IF(N394="nulová",J394,0)</f>
        <v>0</v>
      </c>
      <c r="BJ394" s="17" t="s">
        <v>80</v>
      </c>
      <c r="BK394" s="224">
        <f>ROUND(I394*H394,2)</f>
        <v>0</v>
      </c>
      <c r="BL394" s="17" t="s">
        <v>141</v>
      </c>
      <c r="BM394" s="223" t="s">
        <v>1192</v>
      </c>
    </row>
    <row r="395" s="2" customFormat="1">
      <c r="A395" s="38"/>
      <c r="B395" s="39"/>
      <c r="C395" s="40"/>
      <c r="D395" s="225" t="s">
        <v>143</v>
      </c>
      <c r="E395" s="40"/>
      <c r="F395" s="226" t="s">
        <v>1191</v>
      </c>
      <c r="G395" s="40"/>
      <c r="H395" s="40"/>
      <c r="I395" s="227"/>
      <c r="J395" s="40"/>
      <c r="K395" s="40"/>
      <c r="L395" s="44"/>
      <c r="M395" s="228"/>
      <c r="N395" s="229"/>
      <c r="O395" s="84"/>
      <c r="P395" s="84"/>
      <c r="Q395" s="84"/>
      <c r="R395" s="84"/>
      <c r="S395" s="84"/>
      <c r="T395" s="85"/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T395" s="17" t="s">
        <v>143</v>
      </c>
      <c r="AU395" s="17" t="s">
        <v>82</v>
      </c>
    </row>
    <row r="396" s="2" customFormat="1" ht="16.5" customHeight="1">
      <c r="A396" s="38"/>
      <c r="B396" s="39"/>
      <c r="C396" s="212" t="s">
        <v>1193</v>
      </c>
      <c r="D396" s="212" t="s">
        <v>136</v>
      </c>
      <c r="E396" s="213" t="s">
        <v>1194</v>
      </c>
      <c r="F396" s="214" t="s">
        <v>1195</v>
      </c>
      <c r="G396" s="215" t="s">
        <v>149</v>
      </c>
      <c r="H396" s="216">
        <v>3.5550000000000002</v>
      </c>
      <c r="I396" s="217"/>
      <c r="J396" s="218">
        <f>ROUND(I396*H396,2)</f>
        <v>0</v>
      </c>
      <c r="K396" s="214" t="s">
        <v>150</v>
      </c>
      <c r="L396" s="44"/>
      <c r="M396" s="219" t="s">
        <v>19</v>
      </c>
      <c r="N396" s="220" t="s">
        <v>43</v>
      </c>
      <c r="O396" s="84"/>
      <c r="P396" s="221">
        <f>O396*H396</f>
        <v>0</v>
      </c>
      <c r="Q396" s="221">
        <v>0</v>
      </c>
      <c r="R396" s="221">
        <f>Q396*H396</f>
        <v>0</v>
      </c>
      <c r="S396" s="221">
        <v>2</v>
      </c>
      <c r="T396" s="222">
        <f>S396*H396</f>
        <v>7.1100000000000003</v>
      </c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R396" s="223" t="s">
        <v>141</v>
      </c>
      <c r="AT396" s="223" t="s">
        <v>136</v>
      </c>
      <c r="AU396" s="223" t="s">
        <v>82</v>
      </c>
      <c r="AY396" s="17" t="s">
        <v>134</v>
      </c>
      <c r="BE396" s="224">
        <f>IF(N396="základní",J396,0)</f>
        <v>0</v>
      </c>
      <c r="BF396" s="224">
        <f>IF(N396="snížená",J396,0)</f>
        <v>0</v>
      </c>
      <c r="BG396" s="224">
        <f>IF(N396="zákl. přenesená",J396,0)</f>
        <v>0</v>
      </c>
      <c r="BH396" s="224">
        <f>IF(N396="sníž. přenesená",J396,0)</f>
        <v>0</v>
      </c>
      <c r="BI396" s="224">
        <f>IF(N396="nulová",J396,0)</f>
        <v>0</v>
      </c>
      <c r="BJ396" s="17" t="s">
        <v>80</v>
      </c>
      <c r="BK396" s="224">
        <f>ROUND(I396*H396,2)</f>
        <v>0</v>
      </c>
      <c r="BL396" s="17" t="s">
        <v>141</v>
      </c>
      <c r="BM396" s="223" t="s">
        <v>1196</v>
      </c>
    </row>
    <row r="397" s="2" customFormat="1">
      <c r="A397" s="38"/>
      <c r="B397" s="39"/>
      <c r="C397" s="40"/>
      <c r="D397" s="225" t="s">
        <v>143</v>
      </c>
      <c r="E397" s="40"/>
      <c r="F397" s="226" t="s">
        <v>1197</v>
      </c>
      <c r="G397" s="40"/>
      <c r="H397" s="40"/>
      <c r="I397" s="227"/>
      <c r="J397" s="40"/>
      <c r="K397" s="40"/>
      <c r="L397" s="44"/>
      <c r="M397" s="228"/>
      <c r="N397" s="229"/>
      <c r="O397" s="84"/>
      <c r="P397" s="84"/>
      <c r="Q397" s="84"/>
      <c r="R397" s="84"/>
      <c r="S397" s="84"/>
      <c r="T397" s="85"/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T397" s="17" t="s">
        <v>143</v>
      </c>
      <c r="AU397" s="17" t="s">
        <v>82</v>
      </c>
    </row>
    <row r="398" s="2" customFormat="1">
      <c r="A398" s="38"/>
      <c r="B398" s="39"/>
      <c r="C398" s="40"/>
      <c r="D398" s="230" t="s">
        <v>145</v>
      </c>
      <c r="E398" s="40"/>
      <c r="F398" s="231" t="s">
        <v>1198</v>
      </c>
      <c r="G398" s="40"/>
      <c r="H398" s="40"/>
      <c r="I398" s="227"/>
      <c r="J398" s="40"/>
      <c r="K398" s="40"/>
      <c r="L398" s="44"/>
      <c r="M398" s="228"/>
      <c r="N398" s="229"/>
      <c r="O398" s="84"/>
      <c r="P398" s="84"/>
      <c r="Q398" s="84"/>
      <c r="R398" s="84"/>
      <c r="S398" s="84"/>
      <c r="T398" s="85"/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T398" s="17" t="s">
        <v>145</v>
      </c>
      <c r="AU398" s="17" t="s">
        <v>82</v>
      </c>
    </row>
    <row r="399" s="13" customFormat="1">
      <c r="A399" s="13"/>
      <c r="B399" s="232"/>
      <c r="C399" s="233"/>
      <c r="D399" s="225" t="s">
        <v>154</v>
      </c>
      <c r="E399" s="234" t="s">
        <v>19</v>
      </c>
      <c r="F399" s="235" t="s">
        <v>1199</v>
      </c>
      <c r="G399" s="233"/>
      <c r="H399" s="236">
        <v>2.8799999999999999</v>
      </c>
      <c r="I399" s="237"/>
      <c r="J399" s="233"/>
      <c r="K399" s="233"/>
      <c r="L399" s="238"/>
      <c r="M399" s="239"/>
      <c r="N399" s="240"/>
      <c r="O399" s="240"/>
      <c r="P399" s="240"/>
      <c r="Q399" s="240"/>
      <c r="R399" s="240"/>
      <c r="S399" s="240"/>
      <c r="T399" s="241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2" t="s">
        <v>154</v>
      </c>
      <c r="AU399" s="242" t="s">
        <v>82</v>
      </c>
      <c r="AV399" s="13" t="s">
        <v>82</v>
      </c>
      <c r="AW399" s="13" t="s">
        <v>33</v>
      </c>
      <c r="AX399" s="13" t="s">
        <v>72</v>
      </c>
      <c r="AY399" s="242" t="s">
        <v>134</v>
      </c>
    </row>
    <row r="400" s="13" customFormat="1">
      <c r="A400" s="13"/>
      <c r="B400" s="232"/>
      <c r="C400" s="233"/>
      <c r="D400" s="225" t="s">
        <v>154</v>
      </c>
      <c r="E400" s="234" t="s">
        <v>19</v>
      </c>
      <c r="F400" s="235" t="s">
        <v>1200</v>
      </c>
      <c r="G400" s="233"/>
      <c r="H400" s="236">
        <v>0.67500000000000004</v>
      </c>
      <c r="I400" s="237"/>
      <c r="J400" s="233"/>
      <c r="K400" s="233"/>
      <c r="L400" s="238"/>
      <c r="M400" s="239"/>
      <c r="N400" s="240"/>
      <c r="O400" s="240"/>
      <c r="P400" s="240"/>
      <c r="Q400" s="240"/>
      <c r="R400" s="240"/>
      <c r="S400" s="240"/>
      <c r="T400" s="241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2" t="s">
        <v>154</v>
      </c>
      <c r="AU400" s="242" t="s">
        <v>82</v>
      </c>
      <c r="AV400" s="13" t="s">
        <v>82</v>
      </c>
      <c r="AW400" s="13" t="s">
        <v>33</v>
      </c>
      <c r="AX400" s="13" t="s">
        <v>72</v>
      </c>
      <c r="AY400" s="242" t="s">
        <v>134</v>
      </c>
    </row>
    <row r="401" s="14" customFormat="1">
      <c r="A401" s="14"/>
      <c r="B401" s="243"/>
      <c r="C401" s="244"/>
      <c r="D401" s="225" t="s">
        <v>154</v>
      </c>
      <c r="E401" s="245" t="s">
        <v>19</v>
      </c>
      <c r="F401" s="246" t="s">
        <v>156</v>
      </c>
      <c r="G401" s="244"/>
      <c r="H401" s="247">
        <v>3.5549999999999997</v>
      </c>
      <c r="I401" s="248"/>
      <c r="J401" s="244"/>
      <c r="K401" s="244"/>
      <c r="L401" s="249"/>
      <c r="M401" s="250"/>
      <c r="N401" s="251"/>
      <c r="O401" s="251"/>
      <c r="P401" s="251"/>
      <c r="Q401" s="251"/>
      <c r="R401" s="251"/>
      <c r="S401" s="251"/>
      <c r="T401" s="252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3" t="s">
        <v>154</v>
      </c>
      <c r="AU401" s="253" t="s">
        <v>82</v>
      </c>
      <c r="AV401" s="14" t="s">
        <v>141</v>
      </c>
      <c r="AW401" s="14" t="s">
        <v>33</v>
      </c>
      <c r="AX401" s="14" t="s">
        <v>80</v>
      </c>
      <c r="AY401" s="253" t="s">
        <v>134</v>
      </c>
    </row>
    <row r="402" s="2" customFormat="1" ht="16.5" customHeight="1">
      <c r="A402" s="38"/>
      <c r="B402" s="39"/>
      <c r="C402" s="212" t="s">
        <v>1201</v>
      </c>
      <c r="D402" s="212" t="s">
        <v>136</v>
      </c>
      <c r="E402" s="213" t="s">
        <v>1202</v>
      </c>
      <c r="F402" s="214" t="s">
        <v>1203</v>
      </c>
      <c r="G402" s="215" t="s">
        <v>149</v>
      </c>
      <c r="H402" s="216">
        <v>4.4800000000000004</v>
      </c>
      <c r="I402" s="217"/>
      <c r="J402" s="218">
        <f>ROUND(I402*H402,2)</f>
        <v>0</v>
      </c>
      <c r="K402" s="214" t="s">
        <v>150</v>
      </c>
      <c r="L402" s="44"/>
      <c r="M402" s="219" t="s">
        <v>19</v>
      </c>
      <c r="N402" s="220" t="s">
        <v>43</v>
      </c>
      <c r="O402" s="84"/>
      <c r="P402" s="221">
        <f>O402*H402</f>
        <v>0</v>
      </c>
      <c r="Q402" s="221">
        <v>0</v>
      </c>
      <c r="R402" s="221">
        <f>Q402*H402</f>
        <v>0</v>
      </c>
      <c r="S402" s="221">
        <v>2.2000000000000002</v>
      </c>
      <c r="T402" s="222">
        <f>S402*H402</f>
        <v>9.8560000000000016</v>
      </c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R402" s="223" t="s">
        <v>141</v>
      </c>
      <c r="AT402" s="223" t="s">
        <v>136</v>
      </c>
      <c r="AU402" s="223" t="s">
        <v>82</v>
      </c>
      <c r="AY402" s="17" t="s">
        <v>134</v>
      </c>
      <c r="BE402" s="224">
        <f>IF(N402="základní",J402,0)</f>
        <v>0</v>
      </c>
      <c r="BF402" s="224">
        <f>IF(N402="snížená",J402,0)</f>
        <v>0</v>
      </c>
      <c r="BG402" s="224">
        <f>IF(N402="zákl. přenesená",J402,0)</f>
        <v>0</v>
      </c>
      <c r="BH402" s="224">
        <f>IF(N402="sníž. přenesená",J402,0)</f>
        <v>0</v>
      </c>
      <c r="BI402" s="224">
        <f>IF(N402="nulová",J402,0)</f>
        <v>0</v>
      </c>
      <c r="BJ402" s="17" t="s">
        <v>80</v>
      </c>
      <c r="BK402" s="224">
        <f>ROUND(I402*H402,2)</f>
        <v>0</v>
      </c>
      <c r="BL402" s="17" t="s">
        <v>141</v>
      </c>
      <c r="BM402" s="223" t="s">
        <v>1204</v>
      </c>
    </row>
    <row r="403" s="2" customFormat="1">
      <c r="A403" s="38"/>
      <c r="B403" s="39"/>
      <c r="C403" s="40"/>
      <c r="D403" s="225" t="s">
        <v>143</v>
      </c>
      <c r="E403" s="40"/>
      <c r="F403" s="226" t="s">
        <v>1205</v>
      </c>
      <c r="G403" s="40"/>
      <c r="H403" s="40"/>
      <c r="I403" s="227"/>
      <c r="J403" s="40"/>
      <c r="K403" s="40"/>
      <c r="L403" s="44"/>
      <c r="M403" s="228"/>
      <c r="N403" s="229"/>
      <c r="O403" s="84"/>
      <c r="P403" s="84"/>
      <c r="Q403" s="84"/>
      <c r="R403" s="84"/>
      <c r="S403" s="84"/>
      <c r="T403" s="85"/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T403" s="17" t="s">
        <v>143</v>
      </c>
      <c r="AU403" s="17" t="s">
        <v>82</v>
      </c>
    </row>
    <row r="404" s="2" customFormat="1">
      <c r="A404" s="38"/>
      <c r="B404" s="39"/>
      <c r="C404" s="40"/>
      <c r="D404" s="230" t="s">
        <v>145</v>
      </c>
      <c r="E404" s="40"/>
      <c r="F404" s="231" t="s">
        <v>1206</v>
      </c>
      <c r="G404" s="40"/>
      <c r="H404" s="40"/>
      <c r="I404" s="227"/>
      <c r="J404" s="40"/>
      <c r="K404" s="40"/>
      <c r="L404" s="44"/>
      <c r="M404" s="228"/>
      <c r="N404" s="229"/>
      <c r="O404" s="84"/>
      <c r="P404" s="84"/>
      <c r="Q404" s="84"/>
      <c r="R404" s="84"/>
      <c r="S404" s="84"/>
      <c r="T404" s="85"/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T404" s="17" t="s">
        <v>145</v>
      </c>
      <c r="AU404" s="17" t="s">
        <v>82</v>
      </c>
    </row>
    <row r="405" s="13" customFormat="1">
      <c r="A405" s="13"/>
      <c r="B405" s="232"/>
      <c r="C405" s="233"/>
      <c r="D405" s="225" t="s">
        <v>154</v>
      </c>
      <c r="E405" s="234" t="s">
        <v>19</v>
      </c>
      <c r="F405" s="235" t="s">
        <v>1207</v>
      </c>
      <c r="G405" s="233"/>
      <c r="H405" s="236">
        <v>4.4800000000000004</v>
      </c>
      <c r="I405" s="237"/>
      <c r="J405" s="233"/>
      <c r="K405" s="233"/>
      <c r="L405" s="238"/>
      <c r="M405" s="239"/>
      <c r="N405" s="240"/>
      <c r="O405" s="240"/>
      <c r="P405" s="240"/>
      <c r="Q405" s="240"/>
      <c r="R405" s="240"/>
      <c r="S405" s="240"/>
      <c r="T405" s="241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2" t="s">
        <v>154</v>
      </c>
      <c r="AU405" s="242" t="s">
        <v>82</v>
      </c>
      <c r="AV405" s="13" t="s">
        <v>82</v>
      </c>
      <c r="AW405" s="13" t="s">
        <v>33</v>
      </c>
      <c r="AX405" s="13" t="s">
        <v>80</v>
      </c>
      <c r="AY405" s="242" t="s">
        <v>134</v>
      </c>
    </row>
    <row r="406" s="2" customFormat="1" ht="24.15" customHeight="1">
      <c r="A406" s="38"/>
      <c r="B406" s="39"/>
      <c r="C406" s="212" t="s">
        <v>1208</v>
      </c>
      <c r="D406" s="212" t="s">
        <v>136</v>
      </c>
      <c r="E406" s="213" t="s">
        <v>1209</v>
      </c>
      <c r="F406" s="214" t="s">
        <v>1210</v>
      </c>
      <c r="G406" s="215" t="s">
        <v>241</v>
      </c>
      <c r="H406" s="216">
        <v>11.800000000000001</v>
      </c>
      <c r="I406" s="217"/>
      <c r="J406" s="218">
        <f>ROUND(I406*H406,2)</f>
        <v>0</v>
      </c>
      <c r="K406" s="214" t="s">
        <v>150</v>
      </c>
      <c r="L406" s="44"/>
      <c r="M406" s="219" t="s">
        <v>19</v>
      </c>
      <c r="N406" s="220" t="s">
        <v>43</v>
      </c>
      <c r="O406" s="84"/>
      <c r="P406" s="221">
        <f>O406*H406</f>
        <v>0</v>
      </c>
      <c r="Q406" s="221">
        <v>0</v>
      </c>
      <c r="R406" s="221">
        <f>Q406*H406</f>
        <v>0</v>
      </c>
      <c r="S406" s="221">
        <v>0.112</v>
      </c>
      <c r="T406" s="222">
        <f>S406*H406</f>
        <v>1.3216000000000001</v>
      </c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R406" s="223" t="s">
        <v>141</v>
      </c>
      <c r="AT406" s="223" t="s">
        <v>136</v>
      </c>
      <c r="AU406" s="223" t="s">
        <v>82</v>
      </c>
      <c r="AY406" s="17" t="s">
        <v>134</v>
      </c>
      <c r="BE406" s="224">
        <f>IF(N406="základní",J406,0)</f>
        <v>0</v>
      </c>
      <c r="BF406" s="224">
        <f>IF(N406="snížená",J406,0)</f>
        <v>0</v>
      </c>
      <c r="BG406" s="224">
        <f>IF(N406="zákl. přenesená",J406,0)</f>
        <v>0</v>
      </c>
      <c r="BH406" s="224">
        <f>IF(N406="sníž. přenesená",J406,0)</f>
        <v>0</v>
      </c>
      <c r="BI406" s="224">
        <f>IF(N406="nulová",J406,0)</f>
        <v>0</v>
      </c>
      <c r="BJ406" s="17" t="s">
        <v>80</v>
      </c>
      <c r="BK406" s="224">
        <f>ROUND(I406*H406,2)</f>
        <v>0</v>
      </c>
      <c r="BL406" s="17" t="s">
        <v>141</v>
      </c>
      <c r="BM406" s="223" t="s">
        <v>1211</v>
      </c>
    </row>
    <row r="407" s="2" customFormat="1">
      <c r="A407" s="38"/>
      <c r="B407" s="39"/>
      <c r="C407" s="40"/>
      <c r="D407" s="225" t="s">
        <v>143</v>
      </c>
      <c r="E407" s="40"/>
      <c r="F407" s="226" t="s">
        <v>1212</v>
      </c>
      <c r="G407" s="40"/>
      <c r="H407" s="40"/>
      <c r="I407" s="227"/>
      <c r="J407" s="40"/>
      <c r="K407" s="40"/>
      <c r="L407" s="44"/>
      <c r="M407" s="228"/>
      <c r="N407" s="229"/>
      <c r="O407" s="84"/>
      <c r="P407" s="84"/>
      <c r="Q407" s="84"/>
      <c r="R407" s="84"/>
      <c r="S407" s="84"/>
      <c r="T407" s="85"/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T407" s="17" t="s">
        <v>143</v>
      </c>
      <c r="AU407" s="17" t="s">
        <v>82</v>
      </c>
    </row>
    <row r="408" s="2" customFormat="1">
      <c r="A408" s="38"/>
      <c r="B408" s="39"/>
      <c r="C408" s="40"/>
      <c r="D408" s="230" t="s">
        <v>145</v>
      </c>
      <c r="E408" s="40"/>
      <c r="F408" s="231" t="s">
        <v>1213</v>
      </c>
      <c r="G408" s="40"/>
      <c r="H408" s="40"/>
      <c r="I408" s="227"/>
      <c r="J408" s="40"/>
      <c r="K408" s="40"/>
      <c r="L408" s="44"/>
      <c r="M408" s="228"/>
      <c r="N408" s="229"/>
      <c r="O408" s="84"/>
      <c r="P408" s="84"/>
      <c r="Q408" s="84"/>
      <c r="R408" s="84"/>
      <c r="S408" s="84"/>
      <c r="T408" s="85"/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T408" s="17" t="s">
        <v>145</v>
      </c>
      <c r="AU408" s="17" t="s">
        <v>82</v>
      </c>
    </row>
    <row r="409" s="13" customFormat="1">
      <c r="A409" s="13"/>
      <c r="B409" s="232"/>
      <c r="C409" s="233"/>
      <c r="D409" s="225" t="s">
        <v>154</v>
      </c>
      <c r="E409" s="234" t="s">
        <v>19</v>
      </c>
      <c r="F409" s="235" t="s">
        <v>1214</v>
      </c>
      <c r="G409" s="233"/>
      <c r="H409" s="236">
        <v>11.800000000000001</v>
      </c>
      <c r="I409" s="237"/>
      <c r="J409" s="233"/>
      <c r="K409" s="233"/>
      <c r="L409" s="238"/>
      <c r="M409" s="239"/>
      <c r="N409" s="240"/>
      <c r="O409" s="240"/>
      <c r="P409" s="240"/>
      <c r="Q409" s="240"/>
      <c r="R409" s="240"/>
      <c r="S409" s="240"/>
      <c r="T409" s="241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2" t="s">
        <v>154</v>
      </c>
      <c r="AU409" s="242" t="s">
        <v>82</v>
      </c>
      <c r="AV409" s="13" t="s">
        <v>82</v>
      </c>
      <c r="AW409" s="13" t="s">
        <v>33</v>
      </c>
      <c r="AX409" s="13" t="s">
        <v>80</v>
      </c>
      <c r="AY409" s="242" t="s">
        <v>134</v>
      </c>
    </row>
    <row r="410" s="2" customFormat="1" ht="24.15" customHeight="1">
      <c r="A410" s="38"/>
      <c r="B410" s="39"/>
      <c r="C410" s="212" t="s">
        <v>1215</v>
      </c>
      <c r="D410" s="212" t="s">
        <v>136</v>
      </c>
      <c r="E410" s="213" t="s">
        <v>1216</v>
      </c>
      <c r="F410" s="214" t="s">
        <v>1217</v>
      </c>
      <c r="G410" s="215" t="s">
        <v>241</v>
      </c>
      <c r="H410" s="216">
        <v>17.600000000000001</v>
      </c>
      <c r="I410" s="217"/>
      <c r="J410" s="218">
        <f>ROUND(I410*H410,2)</f>
        <v>0</v>
      </c>
      <c r="K410" s="214" t="s">
        <v>150</v>
      </c>
      <c r="L410" s="44"/>
      <c r="M410" s="219" t="s">
        <v>19</v>
      </c>
      <c r="N410" s="220" t="s">
        <v>43</v>
      </c>
      <c r="O410" s="84"/>
      <c r="P410" s="221">
        <f>O410*H410</f>
        <v>0</v>
      </c>
      <c r="Q410" s="221">
        <v>0</v>
      </c>
      <c r="R410" s="221">
        <f>Q410*H410</f>
        <v>0</v>
      </c>
      <c r="S410" s="221">
        <v>0.90000000000000002</v>
      </c>
      <c r="T410" s="222">
        <f>S410*H410</f>
        <v>15.840000000000002</v>
      </c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R410" s="223" t="s">
        <v>141</v>
      </c>
      <c r="AT410" s="223" t="s">
        <v>136</v>
      </c>
      <c r="AU410" s="223" t="s">
        <v>82</v>
      </c>
      <c r="AY410" s="17" t="s">
        <v>134</v>
      </c>
      <c r="BE410" s="224">
        <f>IF(N410="základní",J410,0)</f>
        <v>0</v>
      </c>
      <c r="BF410" s="224">
        <f>IF(N410="snížená",J410,0)</f>
        <v>0</v>
      </c>
      <c r="BG410" s="224">
        <f>IF(N410="zákl. přenesená",J410,0)</f>
        <v>0</v>
      </c>
      <c r="BH410" s="224">
        <f>IF(N410="sníž. přenesená",J410,0)</f>
        <v>0</v>
      </c>
      <c r="BI410" s="224">
        <f>IF(N410="nulová",J410,0)</f>
        <v>0</v>
      </c>
      <c r="BJ410" s="17" t="s">
        <v>80</v>
      </c>
      <c r="BK410" s="224">
        <f>ROUND(I410*H410,2)</f>
        <v>0</v>
      </c>
      <c r="BL410" s="17" t="s">
        <v>141</v>
      </c>
      <c r="BM410" s="223" t="s">
        <v>1218</v>
      </c>
    </row>
    <row r="411" s="2" customFormat="1">
      <c r="A411" s="38"/>
      <c r="B411" s="39"/>
      <c r="C411" s="40"/>
      <c r="D411" s="225" t="s">
        <v>143</v>
      </c>
      <c r="E411" s="40"/>
      <c r="F411" s="226" t="s">
        <v>1219</v>
      </c>
      <c r="G411" s="40"/>
      <c r="H411" s="40"/>
      <c r="I411" s="227"/>
      <c r="J411" s="40"/>
      <c r="K411" s="40"/>
      <c r="L411" s="44"/>
      <c r="M411" s="228"/>
      <c r="N411" s="229"/>
      <c r="O411" s="84"/>
      <c r="P411" s="84"/>
      <c r="Q411" s="84"/>
      <c r="R411" s="84"/>
      <c r="S411" s="84"/>
      <c r="T411" s="85"/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T411" s="17" t="s">
        <v>143</v>
      </c>
      <c r="AU411" s="17" t="s">
        <v>82</v>
      </c>
    </row>
    <row r="412" s="2" customFormat="1">
      <c r="A412" s="38"/>
      <c r="B412" s="39"/>
      <c r="C412" s="40"/>
      <c r="D412" s="230" t="s">
        <v>145</v>
      </c>
      <c r="E412" s="40"/>
      <c r="F412" s="231" t="s">
        <v>1220</v>
      </c>
      <c r="G412" s="40"/>
      <c r="H412" s="40"/>
      <c r="I412" s="227"/>
      <c r="J412" s="40"/>
      <c r="K412" s="40"/>
      <c r="L412" s="44"/>
      <c r="M412" s="228"/>
      <c r="N412" s="229"/>
      <c r="O412" s="84"/>
      <c r="P412" s="84"/>
      <c r="Q412" s="84"/>
      <c r="R412" s="84"/>
      <c r="S412" s="84"/>
      <c r="T412" s="85"/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T412" s="17" t="s">
        <v>145</v>
      </c>
      <c r="AU412" s="17" t="s">
        <v>82</v>
      </c>
    </row>
    <row r="413" s="2" customFormat="1" ht="24.15" customHeight="1">
      <c r="A413" s="38"/>
      <c r="B413" s="39"/>
      <c r="C413" s="212" t="s">
        <v>1221</v>
      </c>
      <c r="D413" s="212" t="s">
        <v>136</v>
      </c>
      <c r="E413" s="213" t="s">
        <v>1222</v>
      </c>
      <c r="F413" s="214" t="s">
        <v>1223</v>
      </c>
      <c r="G413" s="215" t="s">
        <v>139</v>
      </c>
      <c r="H413" s="216">
        <v>47.5</v>
      </c>
      <c r="I413" s="217"/>
      <c r="J413" s="218">
        <f>ROUND(I413*H413,2)</f>
        <v>0</v>
      </c>
      <c r="K413" s="214" t="s">
        <v>150</v>
      </c>
      <c r="L413" s="44"/>
      <c r="M413" s="219" t="s">
        <v>19</v>
      </c>
      <c r="N413" s="220" t="s">
        <v>43</v>
      </c>
      <c r="O413" s="84"/>
      <c r="P413" s="221">
        <f>O413*H413</f>
        <v>0</v>
      </c>
      <c r="Q413" s="221">
        <v>0</v>
      </c>
      <c r="R413" s="221">
        <f>Q413*H413</f>
        <v>0</v>
      </c>
      <c r="S413" s="221">
        <v>0</v>
      </c>
      <c r="T413" s="222">
        <f>S413*H413</f>
        <v>0</v>
      </c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R413" s="223" t="s">
        <v>141</v>
      </c>
      <c r="AT413" s="223" t="s">
        <v>136</v>
      </c>
      <c r="AU413" s="223" t="s">
        <v>82</v>
      </c>
      <c r="AY413" s="17" t="s">
        <v>134</v>
      </c>
      <c r="BE413" s="224">
        <f>IF(N413="základní",J413,0)</f>
        <v>0</v>
      </c>
      <c r="BF413" s="224">
        <f>IF(N413="snížená",J413,0)</f>
        <v>0</v>
      </c>
      <c r="BG413" s="224">
        <f>IF(N413="zákl. přenesená",J413,0)</f>
        <v>0</v>
      </c>
      <c r="BH413" s="224">
        <f>IF(N413="sníž. přenesená",J413,0)</f>
        <v>0</v>
      </c>
      <c r="BI413" s="224">
        <f>IF(N413="nulová",J413,0)</f>
        <v>0</v>
      </c>
      <c r="BJ413" s="17" t="s">
        <v>80</v>
      </c>
      <c r="BK413" s="224">
        <f>ROUND(I413*H413,2)</f>
        <v>0</v>
      </c>
      <c r="BL413" s="17" t="s">
        <v>141</v>
      </c>
      <c r="BM413" s="223" t="s">
        <v>1224</v>
      </c>
    </row>
    <row r="414" s="2" customFormat="1">
      <c r="A414" s="38"/>
      <c r="B414" s="39"/>
      <c r="C414" s="40"/>
      <c r="D414" s="225" t="s">
        <v>143</v>
      </c>
      <c r="E414" s="40"/>
      <c r="F414" s="226" t="s">
        <v>1225</v>
      </c>
      <c r="G414" s="40"/>
      <c r="H414" s="40"/>
      <c r="I414" s="227"/>
      <c r="J414" s="40"/>
      <c r="K414" s="40"/>
      <c r="L414" s="44"/>
      <c r="M414" s="228"/>
      <c r="N414" s="229"/>
      <c r="O414" s="84"/>
      <c r="P414" s="84"/>
      <c r="Q414" s="84"/>
      <c r="R414" s="84"/>
      <c r="S414" s="84"/>
      <c r="T414" s="85"/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T414" s="17" t="s">
        <v>143</v>
      </c>
      <c r="AU414" s="17" t="s">
        <v>82</v>
      </c>
    </row>
    <row r="415" s="2" customFormat="1">
      <c r="A415" s="38"/>
      <c r="B415" s="39"/>
      <c r="C415" s="40"/>
      <c r="D415" s="230" t="s">
        <v>145</v>
      </c>
      <c r="E415" s="40"/>
      <c r="F415" s="231" t="s">
        <v>1226</v>
      </c>
      <c r="G415" s="40"/>
      <c r="H415" s="40"/>
      <c r="I415" s="227"/>
      <c r="J415" s="40"/>
      <c r="K415" s="40"/>
      <c r="L415" s="44"/>
      <c r="M415" s="228"/>
      <c r="N415" s="229"/>
      <c r="O415" s="84"/>
      <c r="P415" s="84"/>
      <c r="Q415" s="84"/>
      <c r="R415" s="84"/>
      <c r="S415" s="84"/>
      <c r="T415" s="85"/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T415" s="17" t="s">
        <v>145</v>
      </c>
      <c r="AU415" s="17" t="s">
        <v>82</v>
      </c>
    </row>
    <row r="416" s="13" customFormat="1">
      <c r="A416" s="13"/>
      <c r="B416" s="232"/>
      <c r="C416" s="233"/>
      <c r="D416" s="225" t="s">
        <v>154</v>
      </c>
      <c r="E416" s="234" t="s">
        <v>19</v>
      </c>
      <c r="F416" s="235" t="s">
        <v>753</v>
      </c>
      <c r="G416" s="233"/>
      <c r="H416" s="236">
        <v>47.5</v>
      </c>
      <c r="I416" s="237"/>
      <c r="J416" s="233"/>
      <c r="K416" s="233"/>
      <c r="L416" s="238"/>
      <c r="M416" s="239"/>
      <c r="N416" s="240"/>
      <c r="O416" s="240"/>
      <c r="P416" s="240"/>
      <c r="Q416" s="240"/>
      <c r="R416" s="240"/>
      <c r="S416" s="240"/>
      <c r="T416" s="241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2" t="s">
        <v>154</v>
      </c>
      <c r="AU416" s="242" t="s">
        <v>82</v>
      </c>
      <c r="AV416" s="13" t="s">
        <v>82</v>
      </c>
      <c r="AW416" s="13" t="s">
        <v>33</v>
      </c>
      <c r="AX416" s="13" t="s">
        <v>80</v>
      </c>
      <c r="AY416" s="242" t="s">
        <v>134</v>
      </c>
    </row>
    <row r="417" s="12" customFormat="1" ht="22.8" customHeight="1">
      <c r="A417" s="12"/>
      <c r="B417" s="196"/>
      <c r="C417" s="197"/>
      <c r="D417" s="198" t="s">
        <v>71</v>
      </c>
      <c r="E417" s="210" t="s">
        <v>402</v>
      </c>
      <c r="F417" s="210" t="s">
        <v>403</v>
      </c>
      <c r="G417" s="197"/>
      <c r="H417" s="197"/>
      <c r="I417" s="200"/>
      <c r="J417" s="211">
        <f>BK417</f>
        <v>0</v>
      </c>
      <c r="K417" s="197"/>
      <c r="L417" s="202"/>
      <c r="M417" s="203"/>
      <c r="N417" s="204"/>
      <c r="O417" s="204"/>
      <c r="P417" s="205">
        <f>SUM(P418:P447)</f>
        <v>0</v>
      </c>
      <c r="Q417" s="204"/>
      <c r="R417" s="205">
        <f>SUM(R418:R447)</f>
        <v>0</v>
      </c>
      <c r="S417" s="204"/>
      <c r="T417" s="206">
        <f>SUM(T418:T447)</f>
        <v>0</v>
      </c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R417" s="207" t="s">
        <v>80</v>
      </c>
      <c r="AT417" s="208" t="s">
        <v>71</v>
      </c>
      <c r="AU417" s="208" t="s">
        <v>80</v>
      </c>
      <c r="AY417" s="207" t="s">
        <v>134</v>
      </c>
      <c r="BK417" s="209">
        <f>SUM(BK418:BK447)</f>
        <v>0</v>
      </c>
    </row>
    <row r="418" s="2" customFormat="1" ht="21.75" customHeight="1">
      <c r="A418" s="38"/>
      <c r="B418" s="39"/>
      <c r="C418" s="212" t="s">
        <v>1227</v>
      </c>
      <c r="D418" s="212" t="s">
        <v>136</v>
      </c>
      <c r="E418" s="213" t="s">
        <v>1228</v>
      </c>
      <c r="F418" s="214" t="s">
        <v>1229</v>
      </c>
      <c r="G418" s="215" t="s">
        <v>206</v>
      </c>
      <c r="H418" s="216">
        <v>262.08999999999997</v>
      </c>
      <c r="I418" s="217"/>
      <c r="J418" s="218">
        <f>ROUND(I418*H418,2)</f>
        <v>0</v>
      </c>
      <c r="K418" s="214" t="s">
        <v>150</v>
      </c>
      <c r="L418" s="44"/>
      <c r="M418" s="219" t="s">
        <v>19</v>
      </c>
      <c r="N418" s="220" t="s">
        <v>43</v>
      </c>
      <c r="O418" s="84"/>
      <c r="P418" s="221">
        <f>O418*H418</f>
        <v>0</v>
      </c>
      <c r="Q418" s="221">
        <v>0</v>
      </c>
      <c r="R418" s="221">
        <f>Q418*H418</f>
        <v>0</v>
      </c>
      <c r="S418" s="221">
        <v>0</v>
      </c>
      <c r="T418" s="222">
        <f>S418*H418</f>
        <v>0</v>
      </c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R418" s="223" t="s">
        <v>141</v>
      </c>
      <c r="AT418" s="223" t="s">
        <v>136</v>
      </c>
      <c r="AU418" s="223" t="s">
        <v>82</v>
      </c>
      <c r="AY418" s="17" t="s">
        <v>134</v>
      </c>
      <c r="BE418" s="224">
        <f>IF(N418="základní",J418,0)</f>
        <v>0</v>
      </c>
      <c r="BF418" s="224">
        <f>IF(N418="snížená",J418,0)</f>
        <v>0</v>
      </c>
      <c r="BG418" s="224">
        <f>IF(N418="zákl. přenesená",J418,0)</f>
        <v>0</v>
      </c>
      <c r="BH418" s="224">
        <f>IF(N418="sníž. přenesená",J418,0)</f>
        <v>0</v>
      </c>
      <c r="BI418" s="224">
        <f>IF(N418="nulová",J418,0)</f>
        <v>0</v>
      </c>
      <c r="BJ418" s="17" t="s">
        <v>80</v>
      </c>
      <c r="BK418" s="224">
        <f>ROUND(I418*H418,2)</f>
        <v>0</v>
      </c>
      <c r="BL418" s="17" t="s">
        <v>141</v>
      </c>
      <c r="BM418" s="223" t="s">
        <v>1230</v>
      </c>
    </row>
    <row r="419" s="2" customFormat="1">
      <c r="A419" s="38"/>
      <c r="B419" s="39"/>
      <c r="C419" s="40"/>
      <c r="D419" s="225" t="s">
        <v>143</v>
      </c>
      <c r="E419" s="40"/>
      <c r="F419" s="226" t="s">
        <v>1231</v>
      </c>
      <c r="G419" s="40"/>
      <c r="H419" s="40"/>
      <c r="I419" s="227"/>
      <c r="J419" s="40"/>
      <c r="K419" s="40"/>
      <c r="L419" s="44"/>
      <c r="M419" s="228"/>
      <c r="N419" s="229"/>
      <c r="O419" s="84"/>
      <c r="P419" s="84"/>
      <c r="Q419" s="84"/>
      <c r="R419" s="84"/>
      <c r="S419" s="84"/>
      <c r="T419" s="85"/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T419" s="17" t="s">
        <v>143</v>
      </c>
      <c r="AU419" s="17" t="s">
        <v>82</v>
      </c>
    </row>
    <row r="420" s="2" customFormat="1">
      <c r="A420" s="38"/>
      <c r="B420" s="39"/>
      <c r="C420" s="40"/>
      <c r="D420" s="230" t="s">
        <v>145</v>
      </c>
      <c r="E420" s="40"/>
      <c r="F420" s="231" t="s">
        <v>1232</v>
      </c>
      <c r="G420" s="40"/>
      <c r="H420" s="40"/>
      <c r="I420" s="227"/>
      <c r="J420" s="40"/>
      <c r="K420" s="40"/>
      <c r="L420" s="44"/>
      <c r="M420" s="228"/>
      <c r="N420" s="229"/>
      <c r="O420" s="84"/>
      <c r="P420" s="84"/>
      <c r="Q420" s="84"/>
      <c r="R420" s="84"/>
      <c r="S420" s="84"/>
      <c r="T420" s="85"/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T420" s="17" t="s">
        <v>145</v>
      </c>
      <c r="AU420" s="17" t="s">
        <v>82</v>
      </c>
    </row>
    <row r="421" s="13" customFormat="1">
      <c r="A421" s="13"/>
      <c r="B421" s="232"/>
      <c r="C421" s="233"/>
      <c r="D421" s="225" t="s">
        <v>154</v>
      </c>
      <c r="E421" s="234" t="s">
        <v>19</v>
      </c>
      <c r="F421" s="235" t="s">
        <v>1233</v>
      </c>
      <c r="G421" s="233"/>
      <c r="H421" s="236">
        <v>262.08999999999997</v>
      </c>
      <c r="I421" s="237"/>
      <c r="J421" s="233"/>
      <c r="K421" s="233"/>
      <c r="L421" s="238"/>
      <c r="M421" s="239"/>
      <c r="N421" s="240"/>
      <c r="O421" s="240"/>
      <c r="P421" s="240"/>
      <c r="Q421" s="240"/>
      <c r="R421" s="240"/>
      <c r="S421" s="240"/>
      <c r="T421" s="241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2" t="s">
        <v>154</v>
      </c>
      <c r="AU421" s="242" t="s">
        <v>82</v>
      </c>
      <c r="AV421" s="13" t="s">
        <v>82</v>
      </c>
      <c r="AW421" s="13" t="s">
        <v>33</v>
      </c>
      <c r="AX421" s="13" t="s">
        <v>80</v>
      </c>
      <c r="AY421" s="242" t="s">
        <v>134</v>
      </c>
    </row>
    <row r="422" s="2" customFormat="1" ht="24.15" customHeight="1">
      <c r="A422" s="38"/>
      <c r="B422" s="39"/>
      <c r="C422" s="212" t="s">
        <v>1234</v>
      </c>
      <c r="D422" s="212" t="s">
        <v>136</v>
      </c>
      <c r="E422" s="213" t="s">
        <v>1235</v>
      </c>
      <c r="F422" s="214" t="s">
        <v>1236</v>
      </c>
      <c r="G422" s="215" t="s">
        <v>206</v>
      </c>
      <c r="H422" s="216">
        <v>2358.8099999999999</v>
      </c>
      <c r="I422" s="217"/>
      <c r="J422" s="218">
        <f>ROUND(I422*H422,2)</f>
        <v>0</v>
      </c>
      <c r="K422" s="214" t="s">
        <v>150</v>
      </c>
      <c r="L422" s="44"/>
      <c r="M422" s="219" t="s">
        <v>19</v>
      </c>
      <c r="N422" s="220" t="s">
        <v>43</v>
      </c>
      <c r="O422" s="84"/>
      <c r="P422" s="221">
        <f>O422*H422</f>
        <v>0</v>
      </c>
      <c r="Q422" s="221">
        <v>0</v>
      </c>
      <c r="R422" s="221">
        <f>Q422*H422</f>
        <v>0</v>
      </c>
      <c r="S422" s="221">
        <v>0</v>
      </c>
      <c r="T422" s="222">
        <f>S422*H422</f>
        <v>0</v>
      </c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R422" s="223" t="s">
        <v>141</v>
      </c>
      <c r="AT422" s="223" t="s">
        <v>136</v>
      </c>
      <c r="AU422" s="223" t="s">
        <v>82</v>
      </c>
      <c r="AY422" s="17" t="s">
        <v>134</v>
      </c>
      <c r="BE422" s="224">
        <f>IF(N422="základní",J422,0)</f>
        <v>0</v>
      </c>
      <c r="BF422" s="224">
        <f>IF(N422="snížená",J422,0)</f>
        <v>0</v>
      </c>
      <c r="BG422" s="224">
        <f>IF(N422="zákl. přenesená",J422,0)</f>
        <v>0</v>
      </c>
      <c r="BH422" s="224">
        <f>IF(N422="sníž. přenesená",J422,0)</f>
        <v>0</v>
      </c>
      <c r="BI422" s="224">
        <f>IF(N422="nulová",J422,0)</f>
        <v>0</v>
      </c>
      <c r="BJ422" s="17" t="s">
        <v>80</v>
      </c>
      <c r="BK422" s="224">
        <f>ROUND(I422*H422,2)</f>
        <v>0</v>
      </c>
      <c r="BL422" s="17" t="s">
        <v>141</v>
      </c>
      <c r="BM422" s="223" t="s">
        <v>1237</v>
      </c>
    </row>
    <row r="423" s="2" customFormat="1">
      <c r="A423" s="38"/>
      <c r="B423" s="39"/>
      <c r="C423" s="40"/>
      <c r="D423" s="225" t="s">
        <v>143</v>
      </c>
      <c r="E423" s="40"/>
      <c r="F423" s="226" t="s">
        <v>1238</v>
      </c>
      <c r="G423" s="40"/>
      <c r="H423" s="40"/>
      <c r="I423" s="227"/>
      <c r="J423" s="40"/>
      <c r="K423" s="40"/>
      <c r="L423" s="44"/>
      <c r="M423" s="228"/>
      <c r="N423" s="229"/>
      <c r="O423" s="84"/>
      <c r="P423" s="84"/>
      <c r="Q423" s="84"/>
      <c r="R423" s="84"/>
      <c r="S423" s="84"/>
      <c r="T423" s="85"/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T423" s="17" t="s">
        <v>143</v>
      </c>
      <c r="AU423" s="17" t="s">
        <v>82</v>
      </c>
    </row>
    <row r="424" s="2" customFormat="1">
      <c r="A424" s="38"/>
      <c r="B424" s="39"/>
      <c r="C424" s="40"/>
      <c r="D424" s="230" t="s">
        <v>145</v>
      </c>
      <c r="E424" s="40"/>
      <c r="F424" s="231" t="s">
        <v>1239</v>
      </c>
      <c r="G424" s="40"/>
      <c r="H424" s="40"/>
      <c r="I424" s="227"/>
      <c r="J424" s="40"/>
      <c r="K424" s="40"/>
      <c r="L424" s="44"/>
      <c r="M424" s="228"/>
      <c r="N424" s="229"/>
      <c r="O424" s="84"/>
      <c r="P424" s="84"/>
      <c r="Q424" s="84"/>
      <c r="R424" s="84"/>
      <c r="S424" s="84"/>
      <c r="T424" s="85"/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T424" s="17" t="s">
        <v>145</v>
      </c>
      <c r="AU424" s="17" t="s">
        <v>82</v>
      </c>
    </row>
    <row r="425" s="13" customFormat="1">
      <c r="A425" s="13"/>
      <c r="B425" s="232"/>
      <c r="C425" s="233"/>
      <c r="D425" s="225" t="s">
        <v>154</v>
      </c>
      <c r="E425" s="234" t="s">
        <v>19</v>
      </c>
      <c r="F425" s="235" t="s">
        <v>1240</v>
      </c>
      <c r="G425" s="233"/>
      <c r="H425" s="236">
        <v>262.08999999999997</v>
      </c>
      <c r="I425" s="237"/>
      <c r="J425" s="233"/>
      <c r="K425" s="233"/>
      <c r="L425" s="238"/>
      <c r="M425" s="239"/>
      <c r="N425" s="240"/>
      <c r="O425" s="240"/>
      <c r="P425" s="240"/>
      <c r="Q425" s="240"/>
      <c r="R425" s="240"/>
      <c r="S425" s="240"/>
      <c r="T425" s="241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2" t="s">
        <v>154</v>
      </c>
      <c r="AU425" s="242" t="s">
        <v>82</v>
      </c>
      <c r="AV425" s="13" t="s">
        <v>82</v>
      </c>
      <c r="AW425" s="13" t="s">
        <v>33</v>
      </c>
      <c r="AX425" s="13" t="s">
        <v>72</v>
      </c>
      <c r="AY425" s="242" t="s">
        <v>134</v>
      </c>
    </row>
    <row r="426" s="13" customFormat="1">
      <c r="A426" s="13"/>
      <c r="B426" s="232"/>
      <c r="C426" s="233"/>
      <c r="D426" s="225" t="s">
        <v>154</v>
      </c>
      <c r="E426" s="234" t="s">
        <v>19</v>
      </c>
      <c r="F426" s="235" t="s">
        <v>1241</v>
      </c>
      <c r="G426" s="233"/>
      <c r="H426" s="236">
        <v>2358.8099999999999</v>
      </c>
      <c r="I426" s="237"/>
      <c r="J426" s="233"/>
      <c r="K426" s="233"/>
      <c r="L426" s="238"/>
      <c r="M426" s="239"/>
      <c r="N426" s="240"/>
      <c r="O426" s="240"/>
      <c r="P426" s="240"/>
      <c r="Q426" s="240"/>
      <c r="R426" s="240"/>
      <c r="S426" s="240"/>
      <c r="T426" s="241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2" t="s">
        <v>154</v>
      </c>
      <c r="AU426" s="242" t="s">
        <v>82</v>
      </c>
      <c r="AV426" s="13" t="s">
        <v>82</v>
      </c>
      <c r="AW426" s="13" t="s">
        <v>33</v>
      </c>
      <c r="AX426" s="13" t="s">
        <v>80</v>
      </c>
      <c r="AY426" s="242" t="s">
        <v>134</v>
      </c>
    </row>
    <row r="427" s="2" customFormat="1" ht="21.75" customHeight="1">
      <c r="A427" s="38"/>
      <c r="B427" s="39"/>
      <c r="C427" s="212" t="s">
        <v>1242</v>
      </c>
      <c r="D427" s="212" t="s">
        <v>136</v>
      </c>
      <c r="E427" s="213" t="s">
        <v>1243</v>
      </c>
      <c r="F427" s="214" t="s">
        <v>1244</v>
      </c>
      <c r="G427" s="215" t="s">
        <v>206</v>
      </c>
      <c r="H427" s="216">
        <v>189.321</v>
      </c>
      <c r="I427" s="217"/>
      <c r="J427" s="218">
        <f>ROUND(I427*H427,2)</f>
        <v>0</v>
      </c>
      <c r="K427" s="214" t="s">
        <v>150</v>
      </c>
      <c r="L427" s="44"/>
      <c r="M427" s="219" t="s">
        <v>19</v>
      </c>
      <c r="N427" s="220" t="s">
        <v>43</v>
      </c>
      <c r="O427" s="84"/>
      <c r="P427" s="221">
        <f>O427*H427</f>
        <v>0</v>
      </c>
      <c r="Q427" s="221">
        <v>0</v>
      </c>
      <c r="R427" s="221">
        <f>Q427*H427</f>
        <v>0</v>
      </c>
      <c r="S427" s="221">
        <v>0</v>
      </c>
      <c r="T427" s="222">
        <f>S427*H427</f>
        <v>0</v>
      </c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R427" s="223" t="s">
        <v>141</v>
      </c>
      <c r="AT427" s="223" t="s">
        <v>136</v>
      </c>
      <c r="AU427" s="223" t="s">
        <v>82</v>
      </c>
      <c r="AY427" s="17" t="s">
        <v>134</v>
      </c>
      <c r="BE427" s="224">
        <f>IF(N427="základní",J427,0)</f>
        <v>0</v>
      </c>
      <c r="BF427" s="224">
        <f>IF(N427="snížená",J427,0)</f>
        <v>0</v>
      </c>
      <c r="BG427" s="224">
        <f>IF(N427="zákl. přenesená",J427,0)</f>
        <v>0</v>
      </c>
      <c r="BH427" s="224">
        <f>IF(N427="sníž. přenesená",J427,0)</f>
        <v>0</v>
      </c>
      <c r="BI427" s="224">
        <f>IF(N427="nulová",J427,0)</f>
        <v>0</v>
      </c>
      <c r="BJ427" s="17" t="s">
        <v>80</v>
      </c>
      <c r="BK427" s="224">
        <f>ROUND(I427*H427,2)</f>
        <v>0</v>
      </c>
      <c r="BL427" s="17" t="s">
        <v>141</v>
      </c>
      <c r="BM427" s="223" t="s">
        <v>1245</v>
      </c>
    </row>
    <row r="428" s="2" customFormat="1">
      <c r="A428" s="38"/>
      <c r="B428" s="39"/>
      <c r="C428" s="40"/>
      <c r="D428" s="225" t="s">
        <v>143</v>
      </c>
      <c r="E428" s="40"/>
      <c r="F428" s="226" t="s">
        <v>1246</v>
      </c>
      <c r="G428" s="40"/>
      <c r="H428" s="40"/>
      <c r="I428" s="227"/>
      <c r="J428" s="40"/>
      <c r="K428" s="40"/>
      <c r="L428" s="44"/>
      <c r="M428" s="228"/>
      <c r="N428" s="229"/>
      <c r="O428" s="84"/>
      <c r="P428" s="84"/>
      <c r="Q428" s="84"/>
      <c r="R428" s="84"/>
      <c r="S428" s="84"/>
      <c r="T428" s="85"/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T428" s="17" t="s">
        <v>143</v>
      </c>
      <c r="AU428" s="17" t="s">
        <v>82</v>
      </c>
    </row>
    <row r="429" s="2" customFormat="1">
      <c r="A429" s="38"/>
      <c r="B429" s="39"/>
      <c r="C429" s="40"/>
      <c r="D429" s="230" t="s">
        <v>145</v>
      </c>
      <c r="E429" s="40"/>
      <c r="F429" s="231" t="s">
        <v>1247</v>
      </c>
      <c r="G429" s="40"/>
      <c r="H429" s="40"/>
      <c r="I429" s="227"/>
      <c r="J429" s="40"/>
      <c r="K429" s="40"/>
      <c r="L429" s="44"/>
      <c r="M429" s="228"/>
      <c r="N429" s="229"/>
      <c r="O429" s="84"/>
      <c r="P429" s="84"/>
      <c r="Q429" s="84"/>
      <c r="R429" s="84"/>
      <c r="S429" s="84"/>
      <c r="T429" s="85"/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T429" s="17" t="s">
        <v>145</v>
      </c>
      <c r="AU429" s="17" t="s">
        <v>82</v>
      </c>
    </row>
    <row r="430" s="13" customFormat="1">
      <c r="A430" s="13"/>
      <c r="B430" s="232"/>
      <c r="C430" s="233"/>
      <c r="D430" s="225" t="s">
        <v>154</v>
      </c>
      <c r="E430" s="234" t="s">
        <v>19</v>
      </c>
      <c r="F430" s="235" t="s">
        <v>1248</v>
      </c>
      <c r="G430" s="233"/>
      <c r="H430" s="236">
        <v>189.321</v>
      </c>
      <c r="I430" s="237"/>
      <c r="J430" s="233"/>
      <c r="K430" s="233"/>
      <c r="L430" s="238"/>
      <c r="M430" s="239"/>
      <c r="N430" s="240"/>
      <c r="O430" s="240"/>
      <c r="P430" s="240"/>
      <c r="Q430" s="240"/>
      <c r="R430" s="240"/>
      <c r="S430" s="240"/>
      <c r="T430" s="241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2" t="s">
        <v>154</v>
      </c>
      <c r="AU430" s="242" t="s">
        <v>82</v>
      </c>
      <c r="AV430" s="13" t="s">
        <v>82</v>
      </c>
      <c r="AW430" s="13" t="s">
        <v>33</v>
      </c>
      <c r="AX430" s="13" t="s">
        <v>80</v>
      </c>
      <c r="AY430" s="242" t="s">
        <v>134</v>
      </c>
    </row>
    <row r="431" s="2" customFormat="1" ht="24.15" customHeight="1">
      <c r="A431" s="38"/>
      <c r="B431" s="39"/>
      <c r="C431" s="212" t="s">
        <v>1249</v>
      </c>
      <c r="D431" s="212" t="s">
        <v>136</v>
      </c>
      <c r="E431" s="213" t="s">
        <v>1250</v>
      </c>
      <c r="F431" s="214" t="s">
        <v>1251</v>
      </c>
      <c r="G431" s="215" t="s">
        <v>206</v>
      </c>
      <c r="H431" s="216">
        <v>1703.8889999999999</v>
      </c>
      <c r="I431" s="217"/>
      <c r="J431" s="218">
        <f>ROUND(I431*H431,2)</f>
        <v>0</v>
      </c>
      <c r="K431" s="214" t="s">
        <v>150</v>
      </c>
      <c r="L431" s="44"/>
      <c r="M431" s="219" t="s">
        <v>19</v>
      </c>
      <c r="N431" s="220" t="s">
        <v>43</v>
      </c>
      <c r="O431" s="84"/>
      <c r="P431" s="221">
        <f>O431*H431</f>
        <v>0</v>
      </c>
      <c r="Q431" s="221">
        <v>0</v>
      </c>
      <c r="R431" s="221">
        <f>Q431*H431</f>
        <v>0</v>
      </c>
      <c r="S431" s="221">
        <v>0</v>
      </c>
      <c r="T431" s="222">
        <f>S431*H431</f>
        <v>0</v>
      </c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R431" s="223" t="s">
        <v>141</v>
      </c>
      <c r="AT431" s="223" t="s">
        <v>136</v>
      </c>
      <c r="AU431" s="223" t="s">
        <v>82</v>
      </c>
      <c r="AY431" s="17" t="s">
        <v>134</v>
      </c>
      <c r="BE431" s="224">
        <f>IF(N431="základní",J431,0)</f>
        <v>0</v>
      </c>
      <c r="BF431" s="224">
        <f>IF(N431="snížená",J431,0)</f>
        <v>0</v>
      </c>
      <c r="BG431" s="224">
        <f>IF(N431="zákl. přenesená",J431,0)</f>
        <v>0</v>
      </c>
      <c r="BH431" s="224">
        <f>IF(N431="sníž. přenesená",J431,0)</f>
        <v>0</v>
      </c>
      <c r="BI431" s="224">
        <f>IF(N431="nulová",J431,0)</f>
        <v>0</v>
      </c>
      <c r="BJ431" s="17" t="s">
        <v>80</v>
      </c>
      <c r="BK431" s="224">
        <f>ROUND(I431*H431,2)</f>
        <v>0</v>
      </c>
      <c r="BL431" s="17" t="s">
        <v>141</v>
      </c>
      <c r="BM431" s="223" t="s">
        <v>1252</v>
      </c>
    </row>
    <row r="432" s="2" customFormat="1">
      <c r="A432" s="38"/>
      <c r="B432" s="39"/>
      <c r="C432" s="40"/>
      <c r="D432" s="225" t="s">
        <v>143</v>
      </c>
      <c r="E432" s="40"/>
      <c r="F432" s="226" t="s">
        <v>1238</v>
      </c>
      <c r="G432" s="40"/>
      <c r="H432" s="40"/>
      <c r="I432" s="227"/>
      <c r="J432" s="40"/>
      <c r="K432" s="40"/>
      <c r="L432" s="44"/>
      <c r="M432" s="228"/>
      <c r="N432" s="229"/>
      <c r="O432" s="84"/>
      <c r="P432" s="84"/>
      <c r="Q432" s="84"/>
      <c r="R432" s="84"/>
      <c r="S432" s="84"/>
      <c r="T432" s="85"/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T432" s="17" t="s">
        <v>143</v>
      </c>
      <c r="AU432" s="17" t="s">
        <v>82</v>
      </c>
    </row>
    <row r="433" s="2" customFormat="1">
      <c r="A433" s="38"/>
      <c r="B433" s="39"/>
      <c r="C433" s="40"/>
      <c r="D433" s="230" t="s">
        <v>145</v>
      </c>
      <c r="E433" s="40"/>
      <c r="F433" s="231" t="s">
        <v>1253</v>
      </c>
      <c r="G433" s="40"/>
      <c r="H433" s="40"/>
      <c r="I433" s="227"/>
      <c r="J433" s="40"/>
      <c r="K433" s="40"/>
      <c r="L433" s="44"/>
      <c r="M433" s="228"/>
      <c r="N433" s="229"/>
      <c r="O433" s="84"/>
      <c r="P433" s="84"/>
      <c r="Q433" s="84"/>
      <c r="R433" s="84"/>
      <c r="S433" s="84"/>
      <c r="T433" s="85"/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T433" s="17" t="s">
        <v>145</v>
      </c>
      <c r="AU433" s="17" t="s">
        <v>82</v>
      </c>
    </row>
    <row r="434" s="13" customFormat="1">
      <c r="A434" s="13"/>
      <c r="B434" s="232"/>
      <c r="C434" s="233"/>
      <c r="D434" s="225" t="s">
        <v>154</v>
      </c>
      <c r="E434" s="234" t="s">
        <v>19</v>
      </c>
      <c r="F434" s="235" t="s">
        <v>1248</v>
      </c>
      <c r="G434" s="233"/>
      <c r="H434" s="236">
        <v>189.321</v>
      </c>
      <c r="I434" s="237"/>
      <c r="J434" s="233"/>
      <c r="K434" s="233"/>
      <c r="L434" s="238"/>
      <c r="M434" s="239"/>
      <c r="N434" s="240"/>
      <c r="O434" s="240"/>
      <c r="P434" s="240"/>
      <c r="Q434" s="240"/>
      <c r="R434" s="240"/>
      <c r="S434" s="240"/>
      <c r="T434" s="241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2" t="s">
        <v>154</v>
      </c>
      <c r="AU434" s="242" t="s">
        <v>82</v>
      </c>
      <c r="AV434" s="13" t="s">
        <v>82</v>
      </c>
      <c r="AW434" s="13" t="s">
        <v>33</v>
      </c>
      <c r="AX434" s="13" t="s">
        <v>72</v>
      </c>
      <c r="AY434" s="242" t="s">
        <v>134</v>
      </c>
    </row>
    <row r="435" s="13" customFormat="1">
      <c r="A435" s="13"/>
      <c r="B435" s="232"/>
      <c r="C435" s="233"/>
      <c r="D435" s="225" t="s">
        <v>154</v>
      </c>
      <c r="E435" s="234" t="s">
        <v>19</v>
      </c>
      <c r="F435" s="235" t="s">
        <v>1254</v>
      </c>
      <c r="G435" s="233"/>
      <c r="H435" s="236">
        <v>1703.8889999999999</v>
      </c>
      <c r="I435" s="237"/>
      <c r="J435" s="233"/>
      <c r="K435" s="233"/>
      <c r="L435" s="238"/>
      <c r="M435" s="239"/>
      <c r="N435" s="240"/>
      <c r="O435" s="240"/>
      <c r="P435" s="240"/>
      <c r="Q435" s="240"/>
      <c r="R435" s="240"/>
      <c r="S435" s="240"/>
      <c r="T435" s="241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2" t="s">
        <v>154</v>
      </c>
      <c r="AU435" s="242" t="s">
        <v>82</v>
      </c>
      <c r="AV435" s="13" t="s">
        <v>82</v>
      </c>
      <c r="AW435" s="13" t="s">
        <v>33</v>
      </c>
      <c r="AX435" s="13" t="s">
        <v>80</v>
      </c>
      <c r="AY435" s="242" t="s">
        <v>134</v>
      </c>
    </row>
    <row r="436" s="2" customFormat="1" ht="37.8" customHeight="1">
      <c r="A436" s="38"/>
      <c r="B436" s="39"/>
      <c r="C436" s="212" t="s">
        <v>1255</v>
      </c>
      <c r="D436" s="212" t="s">
        <v>136</v>
      </c>
      <c r="E436" s="213" t="s">
        <v>1256</v>
      </c>
      <c r="F436" s="214" t="s">
        <v>1257</v>
      </c>
      <c r="G436" s="215" t="s">
        <v>206</v>
      </c>
      <c r="H436" s="216">
        <v>189.321</v>
      </c>
      <c r="I436" s="217"/>
      <c r="J436" s="218">
        <f>ROUND(I436*H436,2)</f>
        <v>0</v>
      </c>
      <c r="K436" s="214" t="s">
        <v>140</v>
      </c>
      <c r="L436" s="44"/>
      <c r="M436" s="219" t="s">
        <v>19</v>
      </c>
      <c r="N436" s="220" t="s">
        <v>43</v>
      </c>
      <c r="O436" s="84"/>
      <c r="P436" s="221">
        <f>O436*H436</f>
        <v>0</v>
      </c>
      <c r="Q436" s="221">
        <v>0</v>
      </c>
      <c r="R436" s="221">
        <f>Q436*H436</f>
        <v>0</v>
      </c>
      <c r="S436" s="221">
        <v>0</v>
      </c>
      <c r="T436" s="222">
        <f>S436*H436</f>
        <v>0</v>
      </c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R436" s="223" t="s">
        <v>141</v>
      </c>
      <c r="AT436" s="223" t="s">
        <v>136</v>
      </c>
      <c r="AU436" s="223" t="s">
        <v>82</v>
      </c>
      <c r="AY436" s="17" t="s">
        <v>134</v>
      </c>
      <c r="BE436" s="224">
        <f>IF(N436="základní",J436,0)</f>
        <v>0</v>
      </c>
      <c r="BF436" s="224">
        <f>IF(N436="snížená",J436,0)</f>
        <v>0</v>
      </c>
      <c r="BG436" s="224">
        <f>IF(N436="zákl. přenesená",J436,0)</f>
        <v>0</v>
      </c>
      <c r="BH436" s="224">
        <f>IF(N436="sníž. přenesená",J436,0)</f>
        <v>0</v>
      </c>
      <c r="BI436" s="224">
        <f>IF(N436="nulová",J436,0)</f>
        <v>0</v>
      </c>
      <c r="BJ436" s="17" t="s">
        <v>80</v>
      </c>
      <c r="BK436" s="224">
        <f>ROUND(I436*H436,2)</f>
        <v>0</v>
      </c>
      <c r="BL436" s="17" t="s">
        <v>141</v>
      </c>
      <c r="BM436" s="223" t="s">
        <v>1258</v>
      </c>
    </row>
    <row r="437" s="2" customFormat="1">
      <c r="A437" s="38"/>
      <c r="B437" s="39"/>
      <c r="C437" s="40"/>
      <c r="D437" s="225" t="s">
        <v>143</v>
      </c>
      <c r="E437" s="40"/>
      <c r="F437" s="226" t="s">
        <v>1259</v>
      </c>
      <c r="G437" s="40"/>
      <c r="H437" s="40"/>
      <c r="I437" s="227"/>
      <c r="J437" s="40"/>
      <c r="K437" s="40"/>
      <c r="L437" s="44"/>
      <c r="M437" s="228"/>
      <c r="N437" s="229"/>
      <c r="O437" s="84"/>
      <c r="P437" s="84"/>
      <c r="Q437" s="84"/>
      <c r="R437" s="84"/>
      <c r="S437" s="84"/>
      <c r="T437" s="85"/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T437" s="17" t="s">
        <v>143</v>
      </c>
      <c r="AU437" s="17" t="s">
        <v>82</v>
      </c>
    </row>
    <row r="438" s="2" customFormat="1">
      <c r="A438" s="38"/>
      <c r="B438" s="39"/>
      <c r="C438" s="40"/>
      <c r="D438" s="230" t="s">
        <v>145</v>
      </c>
      <c r="E438" s="40"/>
      <c r="F438" s="231" t="s">
        <v>1260</v>
      </c>
      <c r="G438" s="40"/>
      <c r="H438" s="40"/>
      <c r="I438" s="227"/>
      <c r="J438" s="40"/>
      <c r="K438" s="40"/>
      <c r="L438" s="44"/>
      <c r="M438" s="228"/>
      <c r="N438" s="229"/>
      <c r="O438" s="84"/>
      <c r="P438" s="84"/>
      <c r="Q438" s="84"/>
      <c r="R438" s="84"/>
      <c r="S438" s="84"/>
      <c r="T438" s="85"/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T438" s="17" t="s">
        <v>145</v>
      </c>
      <c r="AU438" s="17" t="s">
        <v>82</v>
      </c>
    </row>
    <row r="439" s="13" customFormat="1">
      <c r="A439" s="13"/>
      <c r="B439" s="232"/>
      <c r="C439" s="233"/>
      <c r="D439" s="225" t="s">
        <v>154</v>
      </c>
      <c r="E439" s="234" t="s">
        <v>19</v>
      </c>
      <c r="F439" s="235" t="s">
        <v>1261</v>
      </c>
      <c r="G439" s="233"/>
      <c r="H439" s="236">
        <v>189.321</v>
      </c>
      <c r="I439" s="237"/>
      <c r="J439" s="233"/>
      <c r="K439" s="233"/>
      <c r="L439" s="238"/>
      <c r="M439" s="239"/>
      <c r="N439" s="240"/>
      <c r="O439" s="240"/>
      <c r="P439" s="240"/>
      <c r="Q439" s="240"/>
      <c r="R439" s="240"/>
      <c r="S439" s="240"/>
      <c r="T439" s="241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2" t="s">
        <v>154</v>
      </c>
      <c r="AU439" s="242" t="s">
        <v>82</v>
      </c>
      <c r="AV439" s="13" t="s">
        <v>82</v>
      </c>
      <c r="AW439" s="13" t="s">
        <v>33</v>
      </c>
      <c r="AX439" s="13" t="s">
        <v>80</v>
      </c>
      <c r="AY439" s="242" t="s">
        <v>134</v>
      </c>
    </row>
    <row r="440" s="2" customFormat="1" ht="44.25" customHeight="1">
      <c r="A440" s="38"/>
      <c r="B440" s="39"/>
      <c r="C440" s="212" t="s">
        <v>1262</v>
      </c>
      <c r="D440" s="212" t="s">
        <v>136</v>
      </c>
      <c r="E440" s="213" t="s">
        <v>1263</v>
      </c>
      <c r="F440" s="214" t="s">
        <v>1264</v>
      </c>
      <c r="G440" s="215" t="s">
        <v>206</v>
      </c>
      <c r="H440" s="216">
        <v>247.83799999999999</v>
      </c>
      <c r="I440" s="217"/>
      <c r="J440" s="218">
        <f>ROUND(I440*H440,2)</f>
        <v>0</v>
      </c>
      <c r="K440" s="214" t="s">
        <v>140</v>
      </c>
      <c r="L440" s="44"/>
      <c r="M440" s="219" t="s">
        <v>19</v>
      </c>
      <c r="N440" s="220" t="s">
        <v>43</v>
      </c>
      <c r="O440" s="84"/>
      <c r="P440" s="221">
        <f>O440*H440</f>
        <v>0</v>
      </c>
      <c r="Q440" s="221">
        <v>0</v>
      </c>
      <c r="R440" s="221">
        <f>Q440*H440</f>
        <v>0</v>
      </c>
      <c r="S440" s="221">
        <v>0</v>
      </c>
      <c r="T440" s="222">
        <f>S440*H440</f>
        <v>0</v>
      </c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R440" s="223" t="s">
        <v>141</v>
      </c>
      <c r="AT440" s="223" t="s">
        <v>136</v>
      </c>
      <c r="AU440" s="223" t="s">
        <v>82</v>
      </c>
      <c r="AY440" s="17" t="s">
        <v>134</v>
      </c>
      <c r="BE440" s="224">
        <f>IF(N440="základní",J440,0)</f>
        <v>0</v>
      </c>
      <c r="BF440" s="224">
        <f>IF(N440="snížená",J440,0)</f>
        <v>0</v>
      </c>
      <c r="BG440" s="224">
        <f>IF(N440="zákl. přenesená",J440,0)</f>
        <v>0</v>
      </c>
      <c r="BH440" s="224">
        <f>IF(N440="sníž. přenesená",J440,0)</f>
        <v>0</v>
      </c>
      <c r="BI440" s="224">
        <f>IF(N440="nulová",J440,0)</f>
        <v>0</v>
      </c>
      <c r="BJ440" s="17" t="s">
        <v>80</v>
      </c>
      <c r="BK440" s="224">
        <f>ROUND(I440*H440,2)</f>
        <v>0</v>
      </c>
      <c r="BL440" s="17" t="s">
        <v>141</v>
      </c>
      <c r="BM440" s="223" t="s">
        <v>1265</v>
      </c>
    </row>
    <row r="441" s="2" customFormat="1">
      <c r="A441" s="38"/>
      <c r="B441" s="39"/>
      <c r="C441" s="40"/>
      <c r="D441" s="225" t="s">
        <v>143</v>
      </c>
      <c r="E441" s="40"/>
      <c r="F441" s="226" t="s">
        <v>1264</v>
      </c>
      <c r="G441" s="40"/>
      <c r="H441" s="40"/>
      <c r="I441" s="227"/>
      <c r="J441" s="40"/>
      <c r="K441" s="40"/>
      <c r="L441" s="44"/>
      <c r="M441" s="228"/>
      <c r="N441" s="229"/>
      <c r="O441" s="84"/>
      <c r="P441" s="84"/>
      <c r="Q441" s="84"/>
      <c r="R441" s="84"/>
      <c r="S441" s="84"/>
      <c r="T441" s="85"/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T441" s="17" t="s">
        <v>143</v>
      </c>
      <c r="AU441" s="17" t="s">
        <v>82</v>
      </c>
    </row>
    <row r="442" s="2" customFormat="1">
      <c r="A442" s="38"/>
      <c r="B442" s="39"/>
      <c r="C442" s="40"/>
      <c r="D442" s="230" t="s">
        <v>145</v>
      </c>
      <c r="E442" s="40"/>
      <c r="F442" s="231" t="s">
        <v>1266</v>
      </c>
      <c r="G442" s="40"/>
      <c r="H442" s="40"/>
      <c r="I442" s="227"/>
      <c r="J442" s="40"/>
      <c r="K442" s="40"/>
      <c r="L442" s="44"/>
      <c r="M442" s="228"/>
      <c r="N442" s="229"/>
      <c r="O442" s="84"/>
      <c r="P442" s="84"/>
      <c r="Q442" s="84"/>
      <c r="R442" s="84"/>
      <c r="S442" s="84"/>
      <c r="T442" s="85"/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T442" s="17" t="s">
        <v>145</v>
      </c>
      <c r="AU442" s="17" t="s">
        <v>82</v>
      </c>
    </row>
    <row r="443" s="13" customFormat="1">
      <c r="A443" s="13"/>
      <c r="B443" s="232"/>
      <c r="C443" s="233"/>
      <c r="D443" s="225" t="s">
        <v>154</v>
      </c>
      <c r="E443" s="234" t="s">
        <v>19</v>
      </c>
      <c r="F443" s="235" t="s">
        <v>1267</v>
      </c>
      <c r="G443" s="233"/>
      <c r="H443" s="236">
        <v>247.83799999999999</v>
      </c>
      <c r="I443" s="237"/>
      <c r="J443" s="233"/>
      <c r="K443" s="233"/>
      <c r="L443" s="238"/>
      <c r="M443" s="239"/>
      <c r="N443" s="240"/>
      <c r="O443" s="240"/>
      <c r="P443" s="240"/>
      <c r="Q443" s="240"/>
      <c r="R443" s="240"/>
      <c r="S443" s="240"/>
      <c r="T443" s="241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2" t="s">
        <v>154</v>
      </c>
      <c r="AU443" s="242" t="s">
        <v>82</v>
      </c>
      <c r="AV443" s="13" t="s">
        <v>82</v>
      </c>
      <c r="AW443" s="13" t="s">
        <v>33</v>
      </c>
      <c r="AX443" s="13" t="s">
        <v>80</v>
      </c>
      <c r="AY443" s="242" t="s">
        <v>134</v>
      </c>
    </row>
    <row r="444" s="2" customFormat="1" ht="44.25" customHeight="1">
      <c r="A444" s="38"/>
      <c r="B444" s="39"/>
      <c r="C444" s="212" t="s">
        <v>1268</v>
      </c>
      <c r="D444" s="212" t="s">
        <v>136</v>
      </c>
      <c r="E444" s="213" t="s">
        <v>1269</v>
      </c>
      <c r="F444" s="214" t="s">
        <v>1270</v>
      </c>
      <c r="G444" s="215" t="s">
        <v>206</v>
      </c>
      <c r="H444" s="216">
        <v>14.252000000000001</v>
      </c>
      <c r="I444" s="217"/>
      <c r="J444" s="218">
        <f>ROUND(I444*H444,2)</f>
        <v>0</v>
      </c>
      <c r="K444" s="214" t="s">
        <v>150</v>
      </c>
      <c r="L444" s="44"/>
      <c r="M444" s="219" t="s">
        <v>19</v>
      </c>
      <c r="N444" s="220" t="s">
        <v>43</v>
      </c>
      <c r="O444" s="84"/>
      <c r="P444" s="221">
        <f>O444*H444</f>
        <v>0</v>
      </c>
      <c r="Q444" s="221">
        <v>0</v>
      </c>
      <c r="R444" s="221">
        <f>Q444*H444</f>
        <v>0</v>
      </c>
      <c r="S444" s="221">
        <v>0</v>
      </c>
      <c r="T444" s="222">
        <f>S444*H444</f>
        <v>0</v>
      </c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R444" s="223" t="s">
        <v>141</v>
      </c>
      <c r="AT444" s="223" t="s">
        <v>136</v>
      </c>
      <c r="AU444" s="223" t="s">
        <v>82</v>
      </c>
      <c r="AY444" s="17" t="s">
        <v>134</v>
      </c>
      <c r="BE444" s="224">
        <f>IF(N444="základní",J444,0)</f>
        <v>0</v>
      </c>
      <c r="BF444" s="224">
        <f>IF(N444="snížená",J444,0)</f>
        <v>0</v>
      </c>
      <c r="BG444" s="224">
        <f>IF(N444="zákl. přenesená",J444,0)</f>
        <v>0</v>
      </c>
      <c r="BH444" s="224">
        <f>IF(N444="sníž. přenesená",J444,0)</f>
        <v>0</v>
      </c>
      <c r="BI444" s="224">
        <f>IF(N444="nulová",J444,0)</f>
        <v>0</v>
      </c>
      <c r="BJ444" s="17" t="s">
        <v>80</v>
      </c>
      <c r="BK444" s="224">
        <f>ROUND(I444*H444,2)</f>
        <v>0</v>
      </c>
      <c r="BL444" s="17" t="s">
        <v>141</v>
      </c>
      <c r="BM444" s="223" t="s">
        <v>1271</v>
      </c>
    </row>
    <row r="445" s="2" customFormat="1">
      <c r="A445" s="38"/>
      <c r="B445" s="39"/>
      <c r="C445" s="40"/>
      <c r="D445" s="225" t="s">
        <v>143</v>
      </c>
      <c r="E445" s="40"/>
      <c r="F445" s="226" t="s">
        <v>1270</v>
      </c>
      <c r="G445" s="40"/>
      <c r="H445" s="40"/>
      <c r="I445" s="227"/>
      <c r="J445" s="40"/>
      <c r="K445" s="40"/>
      <c r="L445" s="44"/>
      <c r="M445" s="228"/>
      <c r="N445" s="229"/>
      <c r="O445" s="84"/>
      <c r="P445" s="84"/>
      <c r="Q445" s="84"/>
      <c r="R445" s="84"/>
      <c r="S445" s="84"/>
      <c r="T445" s="85"/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T445" s="17" t="s">
        <v>143</v>
      </c>
      <c r="AU445" s="17" t="s">
        <v>82</v>
      </c>
    </row>
    <row r="446" s="2" customFormat="1">
      <c r="A446" s="38"/>
      <c r="B446" s="39"/>
      <c r="C446" s="40"/>
      <c r="D446" s="230" t="s">
        <v>145</v>
      </c>
      <c r="E446" s="40"/>
      <c r="F446" s="231" t="s">
        <v>1272</v>
      </c>
      <c r="G446" s="40"/>
      <c r="H446" s="40"/>
      <c r="I446" s="227"/>
      <c r="J446" s="40"/>
      <c r="K446" s="40"/>
      <c r="L446" s="44"/>
      <c r="M446" s="228"/>
      <c r="N446" s="229"/>
      <c r="O446" s="84"/>
      <c r="P446" s="84"/>
      <c r="Q446" s="84"/>
      <c r="R446" s="84"/>
      <c r="S446" s="84"/>
      <c r="T446" s="85"/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T446" s="17" t="s">
        <v>145</v>
      </c>
      <c r="AU446" s="17" t="s">
        <v>82</v>
      </c>
    </row>
    <row r="447" s="13" customFormat="1">
      <c r="A447" s="13"/>
      <c r="B447" s="232"/>
      <c r="C447" s="233"/>
      <c r="D447" s="225" t="s">
        <v>154</v>
      </c>
      <c r="E447" s="234" t="s">
        <v>19</v>
      </c>
      <c r="F447" s="235" t="s">
        <v>1273</v>
      </c>
      <c r="G447" s="233"/>
      <c r="H447" s="236">
        <v>14.252000000000001</v>
      </c>
      <c r="I447" s="237"/>
      <c r="J447" s="233"/>
      <c r="K447" s="233"/>
      <c r="L447" s="238"/>
      <c r="M447" s="239"/>
      <c r="N447" s="240"/>
      <c r="O447" s="240"/>
      <c r="P447" s="240"/>
      <c r="Q447" s="240"/>
      <c r="R447" s="240"/>
      <c r="S447" s="240"/>
      <c r="T447" s="241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2" t="s">
        <v>154</v>
      </c>
      <c r="AU447" s="242" t="s">
        <v>82</v>
      </c>
      <c r="AV447" s="13" t="s">
        <v>82</v>
      </c>
      <c r="AW447" s="13" t="s">
        <v>33</v>
      </c>
      <c r="AX447" s="13" t="s">
        <v>80</v>
      </c>
      <c r="AY447" s="242" t="s">
        <v>134</v>
      </c>
    </row>
    <row r="448" s="12" customFormat="1" ht="22.8" customHeight="1">
      <c r="A448" s="12"/>
      <c r="B448" s="196"/>
      <c r="C448" s="197"/>
      <c r="D448" s="198" t="s">
        <v>71</v>
      </c>
      <c r="E448" s="210" t="s">
        <v>423</v>
      </c>
      <c r="F448" s="210" t="s">
        <v>424</v>
      </c>
      <c r="G448" s="197"/>
      <c r="H448" s="197"/>
      <c r="I448" s="200"/>
      <c r="J448" s="211">
        <f>BK448</f>
        <v>0</v>
      </c>
      <c r="K448" s="197"/>
      <c r="L448" s="202"/>
      <c r="M448" s="203"/>
      <c r="N448" s="204"/>
      <c r="O448" s="204"/>
      <c r="P448" s="205">
        <f>SUM(P449:P451)</f>
        <v>0</v>
      </c>
      <c r="Q448" s="204"/>
      <c r="R448" s="205">
        <f>SUM(R449:R451)</f>
        <v>0</v>
      </c>
      <c r="S448" s="204"/>
      <c r="T448" s="206">
        <f>SUM(T449:T451)</f>
        <v>0</v>
      </c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R448" s="207" t="s">
        <v>80</v>
      </c>
      <c r="AT448" s="208" t="s">
        <v>71</v>
      </c>
      <c r="AU448" s="208" t="s">
        <v>80</v>
      </c>
      <c r="AY448" s="207" t="s">
        <v>134</v>
      </c>
      <c r="BK448" s="209">
        <f>SUM(BK449:BK451)</f>
        <v>0</v>
      </c>
    </row>
    <row r="449" s="2" customFormat="1" ht="24.15" customHeight="1">
      <c r="A449" s="38"/>
      <c r="B449" s="39"/>
      <c r="C449" s="212" t="s">
        <v>1274</v>
      </c>
      <c r="D449" s="212" t="s">
        <v>136</v>
      </c>
      <c r="E449" s="213" t="s">
        <v>1275</v>
      </c>
      <c r="F449" s="214" t="s">
        <v>1276</v>
      </c>
      <c r="G449" s="215" t="s">
        <v>206</v>
      </c>
      <c r="H449" s="216">
        <v>527.49900000000002</v>
      </c>
      <c r="I449" s="217"/>
      <c r="J449" s="218">
        <f>ROUND(I449*H449,2)</f>
        <v>0</v>
      </c>
      <c r="K449" s="214" t="s">
        <v>150</v>
      </c>
      <c r="L449" s="44"/>
      <c r="M449" s="219" t="s">
        <v>19</v>
      </c>
      <c r="N449" s="220" t="s">
        <v>43</v>
      </c>
      <c r="O449" s="84"/>
      <c r="P449" s="221">
        <f>O449*H449</f>
        <v>0</v>
      </c>
      <c r="Q449" s="221">
        <v>0</v>
      </c>
      <c r="R449" s="221">
        <f>Q449*H449</f>
        <v>0</v>
      </c>
      <c r="S449" s="221">
        <v>0</v>
      </c>
      <c r="T449" s="222">
        <f>S449*H449</f>
        <v>0</v>
      </c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R449" s="223" t="s">
        <v>141</v>
      </c>
      <c r="AT449" s="223" t="s">
        <v>136</v>
      </c>
      <c r="AU449" s="223" t="s">
        <v>82</v>
      </c>
      <c r="AY449" s="17" t="s">
        <v>134</v>
      </c>
      <c r="BE449" s="224">
        <f>IF(N449="základní",J449,0)</f>
        <v>0</v>
      </c>
      <c r="BF449" s="224">
        <f>IF(N449="snížená",J449,0)</f>
        <v>0</v>
      </c>
      <c r="BG449" s="224">
        <f>IF(N449="zákl. přenesená",J449,0)</f>
        <v>0</v>
      </c>
      <c r="BH449" s="224">
        <f>IF(N449="sníž. přenesená",J449,0)</f>
        <v>0</v>
      </c>
      <c r="BI449" s="224">
        <f>IF(N449="nulová",J449,0)</f>
        <v>0</v>
      </c>
      <c r="BJ449" s="17" t="s">
        <v>80</v>
      </c>
      <c r="BK449" s="224">
        <f>ROUND(I449*H449,2)</f>
        <v>0</v>
      </c>
      <c r="BL449" s="17" t="s">
        <v>141</v>
      </c>
      <c r="BM449" s="223" t="s">
        <v>1277</v>
      </c>
    </row>
    <row r="450" s="2" customFormat="1">
      <c r="A450" s="38"/>
      <c r="B450" s="39"/>
      <c r="C450" s="40"/>
      <c r="D450" s="225" t="s">
        <v>143</v>
      </c>
      <c r="E450" s="40"/>
      <c r="F450" s="226" t="s">
        <v>1278</v>
      </c>
      <c r="G450" s="40"/>
      <c r="H450" s="40"/>
      <c r="I450" s="227"/>
      <c r="J450" s="40"/>
      <c r="K450" s="40"/>
      <c r="L450" s="44"/>
      <c r="M450" s="228"/>
      <c r="N450" s="229"/>
      <c r="O450" s="84"/>
      <c r="P450" s="84"/>
      <c r="Q450" s="84"/>
      <c r="R450" s="84"/>
      <c r="S450" s="84"/>
      <c r="T450" s="85"/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T450" s="17" t="s">
        <v>143</v>
      </c>
      <c r="AU450" s="17" t="s">
        <v>82</v>
      </c>
    </row>
    <row r="451" s="2" customFormat="1">
      <c r="A451" s="38"/>
      <c r="B451" s="39"/>
      <c r="C451" s="40"/>
      <c r="D451" s="230" t="s">
        <v>145</v>
      </c>
      <c r="E451" s="40"/>
      <c r="F451" s="231" t="s">
        <v>1279</v>
      </c>
      <c r="G451" s="40"/>
      <c r="H451" s="40"/>
      <c r="I451" s="227"/>
      <c r="J451" s="40"/>
      <c r="K451" s="40"/>
      <c r="L451" s="44"/>
      <c r="M451" s="228"/>
      <c r="N451" s="229"/>
      <c r="O451" s="84"/>
      <c r="P451" s="84"/>
      <c r="Q451" s="84"/>
      <c r="R451" s="84"/>
      <c r="S451" s="84"/>
      <c r="T451" s="85"/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T451" s="17" t="s">
        <v>145</v>
      </c>
      <c r="AU451" s="17" t="s">
        <v>82</v>
      </c>
    </row>
    <row r="452" s="12" customFormat="1" ht="25.92" customHeight="1">
      <c r="A452" s="12"/>
      <c r="B452" s="196"/>
      <c r="C452" s="197"/>
      <c r="D452" s="198" t="s">
        <v>71</v>
      </c>
      <c r="E452" s="199" t="s">
        <v>431</v>
      </c>
      <c r="F452" s="199" t="s">
        <v>432</v>
      </c>
      <c r="G452" s="197"/>
      <c r="H452" s="197"/>
      <c r="I452" s="200"/>
      <c r="J452" s="201">
        <f>BK452</f>
        <v>0</v>
      </c>
      <c r="K452" s="197"/>
      <c r="L452" s="202"/>
      <c r="M452" s="203"/>
      <c r="N452" s="204"/>
      <c r="O452" s="204"/>
      <c r="P452" s="205">
        <f>P453</f>
        <v>0</v>
      </c>
      <c r="Q452" s="204"/>
      <c r="R452" s="205">
        <f>R453</f>
        <v>0.15059040000000001</v>
      </c>
      <c r="S452" s="204"/>
      <c r="T452" s="206">
        <f>T453</f>
        <v>0</v>
      </c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R452" s="207" t="s">
        <v>82</v>
      </c>
      <c r="AT452" s="208" t="s">
        <v>71</v>
      </c>
      <c r="AU452" s="208" t="s">
        <v>72</v>
      </c>
      <c r="AY452" s="207" t="s">
        <v>134</v>
      </c>
      <c r="BK452" s="209">
        <f>BK453</f>
        <v>0</v>
      </c>
    </row>
    <row r="453" s="12" customFormat="1" ht="22.8" customHeight="1">
      <c r="A453" s="12"/>
      <c r="B453" s="196"/>
      <c r="C453" s="197"/>
      <c r="D453" s="198" t="s">
        <v>71</v>
      </c>
      <c r="E453" s="210" t="s">
        <v>625</v>
      </c>
      <c r="F453" s="210" t="s">
        <v>626</v>
      </c>
      <c r="G453" s="197"/>
      <c r="H453" s="197"/>
      <c r="I453" s="200"/>
      <c r="J453" s="211">
        <f>BK453</f>
        <v>0</v>
      </c>
      <c r="K453" s="197"/>
      <c r="L453" s="202"/>
      <c r="M453" s="203"/>
      <c r="N453" s="204"/>
      <c r="O453" s="204"/>
      <c r="P453" s="205">
        <f>SUM(P454:P475)</f>
        <v>0</v>
      </c>
      <c r="Q453" s="204"/>
      <c r="R453" s="205">
        <f>SUM(R454:R475)</f>
        <v>0.15059040000000001</v>
      </c>
      <c r="S453" s="204"/>
      <c r="T453" s="206">
        <f>SUM(T454:T475)</f>
        <v>0</v>
      </c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R453" s="207" t="s">
        <v>82</v>
      </c>
      <c r="AT453" s="208" t="s">
        <v>71</v>
      </c>
      <c r="AU453" s="208" t="s">
        <v>80</v>
      </c>
      <c r="AY453" s="207" t="s">
        <v>134</v>
      </c>
      <c r="BK453" s="209">
        <f>SUM(BK454:BK475)</f>
        <v>0</v>
      </c>
    </row>
    <row r="454" s="2" customFormat="1" ht="24.15" customHeight="1">
      <c r="A454" s="38"/>
      <c r="B454" s="39"/>
      <c r="C454" s="212" t="s">
        <v>1280</v>
      </c>
      <c r="D454" s="212" t="s">
        <v>136</v>
      </c>
      <c r="E454" s="213" t="s">
        <v>1281</v>
      </c>
      <c r="F454" s="214" t="s">
        <v>1282</v>
      </c>
      <c r="G454" s="215" t="s">
        <v>241</v>
      </c>
      <c r="H454" s="216">
        <v>2.976</v>
      </c>
      <c r="I454" s="217"/>
      <c r="J454" s="218">
        <f>ROUND(I454*H454,2)</f>
        <v>0</v>
      </c>
      <c r="K454" s="214" t="s">
        <v>150</v>
      </c>
      <c r="L454" s="44"/>
      <c r="M454" s="219" t="s">
        <v>19</v>
      </c>
      <c r="N454" s="220" t="s">
        <v>43</v>
      </c>
      <c r="O454" s="84"/>
      <c r="P454" s="221">
        <f>O454*H454</f>
        <v>0</v>
      </c>
      <c r="Q454" s="221">
        <v>0.00040000000000000002</v>
      </c>
      <c r="R454" s="221">
        <f>Q454*H454</f>
        <v>0.0011904000000000001</v>
      </c>
      <c r="S454" s="221">
        <v>0</v>
      </c>
      <c r="T454" s="222">
        <f>S454*H454</f>
        <v>0</v>
      </c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R454" s="223" t="s">
        <v>238</v>
      </c>
      <c r="AT454" s="223" t="s">
        <v>136</v>
      </c>
      <c r="AU454" s="223" t="s">
        <v>82</v>
      </c>
      <c r="AY454" s="17" t="s">
        <v>134</v>
      </c>
      <c r="BE454" s="224">
        <f>IF(N454="základní",J454,0)</f>
        <v>0</v>
      </c>
      <c r="BF454" s="224">
        <f>IF(N454="snížená",J454,0)</f>
        <v>0</v>
      </c>
      <c r="BG454" s="224">
        <f>IF(N454="zákl. přenesená",J454,0)</f>
        <v>0</v>
      </c>
      <c r="BH454" s="224">
        <f>IF(N454="sníž. přenesená",J454,0)</f>
        <v>0</v>
      </c>
      <c r="BI454" s="224">
        <f>IF(N454="nulová",J454,0)</f>
        <v>0</v>
      </c>
      <c r="BJ454" s="17" t="s">
        <v>80</v>
      </c>
      <c r="BK454" s="224">
        <f>ROUND(I454*H454,2)</f>
        <v>0</v>
      </c>
      <c r="BL454" s="17" t="s">
        <v>238</v>
      </c>
      <c r="BM454" s="223" t="s">
        <v>1283</v>
      </c>
    </row>
    <row r="455" s="2" customFormat="1">
      <c r="A455" s="38"/>
      <c r="B455" s="39"/>
      <c r="C455" s="40"/>
      <c r="D455" s="225" t="s">
        <v>143</v>
      </c>
      <c r="E455" s="40"/>
      <c r="F455" s="226" t="s">
        <v>1284</v>
      </c>
      <c r="G455" s="40"/>
      <c r="H455" s="40"/>
      <c r="I455" s="227"/>
      <c r="J455" s="40"/>
      <c r="K455" s="40"/>
      <c r="L455" s="44"/>
      <c r="M455" s="228"/>
      <c r="N455" s="229"/>
      <c r="O455" s="84"/>
      <c r="P455" s="84"/>
      <c r="Q455" s="84"/>
      <c r="R455" s="84"/>
      <c r="S455" s="84"/>
      <c r="T455" s="85"/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T455" s="17" t="s">
        <v>143</v>
      </c>
      <c r="AU455" s="17" t="s">
        <v>82</v>
      </c>
    </row>
    <row r="456" s="2" customFormat="1">
      <c r="A456" s="38"/>
      <c r="B456" s="39"/>
      <c r="C456" s="40"/>
      <c r="D456" s="230" t="s">
        <v>145</v>
      </c>
      <c r="E456" s="40"/>
      <c r="F456" s="231" t="s">
        <v>1285</v>
      </c>
      <c r="G456" s="40"/>
      <c r="H456" s="40"/>
      <c r="I456" s="227"/>
      <c r="J456" s="40"/>
      <c r="K456" s="40"/>
      <c r="L456" s="44"/>
      <c r="M456" s="228"/>
      <c r="N456" s="229"/>
      <c r="O456" s="84"/>
      <c r="P456" s="84"/>
      <c r="Q456" s="84"/>
      <c r="R456" s="84"/>
      <c r="S456" s="84"/>
      <c r="T456" s="85"/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T456" s="17" t="s">
        <v>145</v>
      </c>
      <c r="AU456" s="17" t="s">
        <v>82</v>
      </c>
    </row>
    <row r="457" s="13" customFormat="1">
      <c r="A457" s="13"/>
      <c r="B457" s="232"/>
      <c r="C457" s="233"/>
      <c r="D457" s="225" t="s">
        <v>154</v>
      </c>
      <c r="E457" s="234" t="s">
        <v>19</v>
      </c>
      <c r="F457" s="235" t="s">
        <v>1286</v>
      </c>
      <c r="G457" s="233"/>
      <c r="H457" s="236">
        <v>2.976</v>
      </c>
      <c r="I457" s="237"/>
      <c r="J457" s="233"/>
      <c r="K457" s="233"/>
      <c r="L457" s="238"/>
      <c r="M457" s="239"/>
      <c r="N457" s="240"/>
      <c r="O457" s="240"/>
      <c r="P457" s="240"/>
      <c r="Q457" s="240"/>
      <c r="R457" s="240"/>
      <c r="S457" s="240"/>
      <c r="T457" s="241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2" t="s">
        <v>154</v>
      </c>
      <c r="AU457" s="242" t="s">
        <v>82</v>
      </c>
      <c r="AV457" s="13" t="s">
        <v>82</v>
      </c>
      <c r="AW457" s="13" t="s">
        <v>33</v>
      </c>
      <c r="AX457" s="13" t="s">
        <v>80</v>
      </c>
      <c r="AY457" s="242" t="s">
        <v>134</v>
      </c>
    </row>
    <row r="458" s="2" customFormat="1" ht="16.5" customHeight="1">
      <c r="A458" s="38"/>
      <c r="B458" s="39"/>
      <c r="C458" s="254" t="s">
        <v>1287</v>
      </c>
      <c r="D458" s="254" t="s">
        <v>192</v>
      </c>
      <c r="E458" s="255" t="s">
        <v>1288</v>
      </c>
      <c r="F458" s="256" t="s">
        <v>1289</v>
      </c>
      <c r="G458" s="257" t="s">
        <v>629</v>
      </c>
      <c r="H458" s="258">
        <v>144</v>
      </c>
      <c r="I458" s="259"/>
      <c r="J458" s="260">
        <f>ROUND(I458*H458,2)</f>
        <v>0</v>
      </c>
      <c r="K458" s="256" t="s">
        <v>19</v>
      </c>
      <c r="L458" s="261"/>
      <c r="M458" s="262" t="s">
        <v>19</v>
      </c>
      <c r="N458" s="263" t="s">
        <v>43</v>
      </c>
      <c r="O458" s="84"/>
      <c r="P458" s="221">
        <f>O458*H458</f>
        <v>0</v>
      </c>
      <c r="Q458" s="221">
        <v>0</v>
      </c>
      <c r="R458" s="221">
        <f>Q458*H458</f>
        <v>0</v>
      </c>
      <c r="S458" s="221">
        <v>0</v>
      </c>
      <c r="T458" s="222">
        <f>S458*H458</f>
        <v>0</v>
      </c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R458" s="223" t="s">
        <v>328</v>
      </c>
      <c r="AT458" s="223" t="s">
        <v>192</v>
      </c>
      <c r="AU458" s="223" t="s">
        <v>82</v>
      </c>
      <c r="AY458" s="17" t="s">
        <v>134</v>
      </c>
      <c r="BE458" s="224">
        <f>IF(N458="základní",J458,0)</f>
        <v>0</v>
      </c>
      <c r="BF458" s="224">
        <f>IF(N458="snížená",J458,0)</f>
        <v>0</v>
      </c>
      <c r="BG458" s="224">
        <f>IF(N458="zákl. přenesená",J458,0)</f>
        <v>0</v>
      </c>
      <c r="BH458" s="224">
        <f>IF(N458="sníž. přenesená",J458,0)</f>
        <v>0</v>
      </c>
      <c r="BI458" s="224">
        <f>IF(N458="nulová",J458,0)</f>
        <v>0</v>
      </c>
      <c r="BJ458" s="17" t="s">
        <v>80</v>
      </c>
      <c r="BK458" s="224">
        <f>ROUND(I458*H458,2)</f>
        <v>0</v>
      </c>
      <c r="BL458" s="17" t="s">
        <v>238</v>
      </c>
      <c r="BM458" s="223" t="s">
        <v>1290</v>
      </c>
    </row>
    <row r="459" s="2" customFormat="1">
      <c r="A459" s="38"/>
      <c r="B459" s="39"/>
      <c r="C459" s="40"/>
      <c r="D459" s="225" t="s">
        <v>143</v>
      </c>
      <c r="E459" s="40"/>
      <c r="F459" s="226" t="s">
        <v>1289</v>
      </c>
      <c r="G459" s="40"/>
      <c r="H459" s="40"/>
      <c r="I459" s="227"/>
      <c r="J459" s="40"/>
      <c r="K459" s="40"/>
      <c r="L459" s="44"/>
      <c r="M459" s="228"/>
      <c r="N459" s="229"/>
      <c r="O459" s="84"/>
      <c r="P459" s="84"/>
      <c r="Q459" s="84"/>
      <c r="R459" s="84"/>
      <c r="S459" s="84"/>
      <c r="T459" s="85"/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T459" s="17" t="s">
        <v>143</v>
      </c>
      <c r="AU459" s="17" t="s">
        <v>82</v>
      </c>
    </row>
    <row r="460" s="2" customFormat="1" ht="24.15" customHeight="1">
      <c r="A460" s="38"/>
      <c r="B460" s="39"/>
      <c r="C460" s="212" t="s">
        <v>1291</v>
      </c>
      <c r="D460" s="212" t="s">
        <v>136</v>
      </c>
      <c r="E460" s="213" t="s">
        <v>1292</v>
      </c>
      <c r="F460" s="214" t="s">
        <v>1293</v>
      </c>
      <c r="G460" s="215" t="s">
        <v>139</v>
      </c>
      <c r="H460" s="216">
        <v>8.1500000000000004</v>
      </c>
      <c r="I460" s="217"/>
      <c r="J460" s="218">
        <f>ROUND(I460*H460,2)</f>
        <v>0</v>
      </c>
      <c r="K460" s="214" t="s">
        <v>150</v>
      </c>
      <c r="L460" s="44"/>
      <c r="M460" s="219" t="s">
        <v>19</v>
      </c>
      <c r="N460" s="220" t="s">
        <v>43</v>
      </c>
      <c r="O460" s="84"/>
      <c r="P460" s="221">
        <f>O460*H460</f>
        <v>0</v>
      </c>
      <c r="Q460" s="221">
        <v>0</v>
      </c>
      <c r="R460" s="221">
        <f>Q460*H460</f>
        <v>0</v>
      </c>
      <c r="S460" s="221">
        <v>0</v>
      </c>
      <c r="T460" s="222">
        <f>S460*H460</f>
        <v>0</v>
      </c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R460" s="223" t="s">
        <v>238</v>
      </c>
      <c r="AT460" s="223" t="s">
        <v>136</v>
      </c>
      <c r="AU460" s="223" t="s">
        <v>82</v>
      </c>
      <c r="AY460" s="17" t="s">
        <v>134</v>
      </c>
      <c r="BE460" s="224">
        <f>IF(N460="základní",J460,0)</f>
        <v>0</v>
      </c>
      <c r="BF460" s="224">
        <f>IF(N460="snížená",J460,0)</f>
        <v>0</v>
      </c>
      <c r="BG460" s="224">
        <f>IF(N460="zákl. přenesená",J460,0)</f>
        <v>0</v>
      </c>
      <c r="BH460" s="224">
        <f>IF(N460="sníž. přenesená",J460,0)</f>
        <v>0</v>
      </c>
      <c r="BI460" s="224">
        <f>IF(N460="nulová",J460,0)</f>
        <v>0</v>
      </c>
      <c r="BJ460" s="17" t="s">
        <v>80</v>
      </c>
      <c r="BK460" s="224">
        <f>ROUND(I460*H460,2)</f>
        <v>0</v>
      </c>
      <c r="BL460" s="17" t="s">
        <v>238</v>
      </c>
      <c r="BM460" s="223" t="s">
        <v>1294</v>
      </c>
    </row>
    <row r="461" s="2" customFormat="1">
      <c r="A461" s="38"/>
      <c r="B461" s="39"/>
      <c r="C461" s="40"/>
      <c r="D461" s="225" t="s">
        <v>143</v>
      </c>
      <c r="E461" s="40"/>
      <c r="F461" s="226" t="s">
        <v>1295</v>
      </c>
      <c r="G461" s="40"/>
      <c r="H461" s="40"/>
      <c r="I461" s="227"/>
      <c r="J461" s="40"/>
      <c r="K461" s="40"/>
      <c r="L461" s="44"/>
      <c r="M461" s="228"/>
      <c r="N461" s="229"/>
      <c r="O461" s="84"/>
      <c r="P461" s="84"/>
      <c r="Q461" s="84"/>
      <c r="R461" s="84"/>
      <c r="S461" s="84"/>
      <c r="T461" s="85"/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T461" s="17" t="s">
        <v>143</v>
      </c>
      <c r="AU461" s="17" t="s">
        <v>82</v>
      </c>
    </row>
    <row r="462" s="2" customFormat="1">
      <c r="A462" s="38"/>
      <c r="B462" s="39"/>
      <c r="C462" s="40"/>
      <c r="D462" s="230" t="s">
        <v>145</v>
      </c>
      <c r="E462" s="40"/>
      <c r="F462" s="231" t="s">
        <v>1296</v>
      </c>
      <c r="G462" s="40"/>
      <c r="H462" s="40"/>
      <c r="I462" s="227"/>
      <c r="J462" s="40"/>
      <c r="K462" s="40"/>
      <c r="L462" s="44"/>
      <c r="M462" s="228"/>
      <c r="N462" s="229"/>
      <c r="O462" s="84"/>
      <c r="P462" s="84"/>
      <c r="Q462" s="84"/>
      <c r="R462" s="84"/>
      <c r="S462" s="84"/>
      <c r="T462" s="85"/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T462" s="17" t="s">
        <v>145</v>
      </c>
      <c r="AU462" s="17" t="s">
        <v>82</v>
      </c>
    </row>
    <row r="463" s="13" customFormat="1">
      <c r="A463" s="13"/>
      <c r="B463" s="232"/>
      <c r="C463" s="233"/>
      <c r="D463" s="225" t="s">
        <v>154</v>
      </c>
      <c r="E463" s="234" t="s">
        <v>19</v>
      </c>
      <c r="F463" s="235" t="s">
        <v>1297</v>
      </c>
      <c r="G463" s="233"/>
      <c r="H463" s="236">
        <v>8.1500000000000004</v>
      </c>
      <c r="I463" s="237"/>
      <c r="J463" s="233"/>
      <c r="K463" s="233"/>
      <c r="L463" s="238"/>
      <c r="M463" s="239"/>
      <c r="N463" s="240"/>
      <c r="O463" s="240"/>
      <c r="P463" s="240"/>
      <c r="Q463" s="240"/>
      <c r="R463" s="240"/>
      <c r="S463" s="240"/>
      <c r="T463" s="241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2" t="s">
        <v>154</v>
      </c>
      <c r="AU463" s="242" t="s">
        <v>82</v>
      </c>
      <c r="AV463" s="13" t="s">
        <v>82</v>
      </c>
      <c r="AW463" s="13" t="s">
        <v>33</v>
      </c>
      <c r="AX463" s="13" t="s">
        <v>80</v>
      </c>
      <c r="AY463" s="242" t="s">
        <v>134</v>
      </c>
    </row>
    <row r="464" s="2" customFormat="1" ht="16.5" customHeight="1">
      <c r="A464" s="38"/>
      <c r="B464" s="39"/>
      <c r="C464" s="254" t="s">
        <v>1298</v>
      </c>
      <c r="D464" s="254" t="s">
        <v>192</v>
      </c>
      <c r="E464" s="255" t="s">
        <v>1299</v>
      </c>
      <c r="F464" s="256" t="s">
        <v>1300</v>
      </c>
      <c r="G464" s="257" t="s">
        <v>139</v>
      </c>
      <c r="H464" s="258">
        <v>8.1500000000000004</v>
      </c>
      <c r="I464" s="259"/>
      <c r="J464" s="260">
        <f>ROUND(I464*H464,2)</f>
        <v>0</v>
      </c>
      <c r="K464" s="256" t="s">
        <v>150</v>
      </c>
      <c r="L464" s="261"/>
      <c r="M464" s="262" t="s">
        <v>19</v>
      </c>
      <c r="N464" s="263" t="s">
        <v>43</v>
      </c>
      <c r="O464" s="84"/>
      <c r="P464" s="221">
        <f>O464*H464</f>
        <v>0</v>
      </c>
      <c r="Q464" s="221">
        <v>0.017999999999999999</v>
      </c>
      <c r="R464" s="221">
        <f>Q464*H464</f>
        <v>0.1467</v>
      </c>
      <c r="S464" s="221">
        <v>0</v>
      </c>
      <c r="T464" s="222">
        <f>S464*H464</f>
        <v>0</v>
      </c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R464" s="223" t="s">
        <v>328</v>
      </c>
      <c r="AT464" s="223" t="s">
        <v>192</v>
      </c>
      <c r="AU464" s="223" t="s">
        <v>82</v>
      </c>
      <c r="AY464" s="17" t="s">
        <v>134</v>
      </c>
      <c r="BE464" s="224">
        <f>IF(N464="základní",J464,0)</f>
        <v>0</v>
      </c>
      <c r="BF464" s="224">
        <f>IF(N464="snížená",J464,0)</f>
        <v>0</v>
      </c>
      <c r="BG464" s="224">
        <f>IF(N464="zákl. přenesená",J464,0)</f>
        <v>0</v>
      </c>
      <c r="BH464" s="224">
        <f>IF(N464="sníž. přenesená",J464,0)</f>
        <v>0</v>
      </c>
      <c r="BI464" s="224">
        <f>IF(N464="nulová",J464,0)</f>
        <v>0</v>
      </c>
      <c r="BJ464" s="17" t="s">
        <v>80</v>
      </c>
      <c r="BK464" s="224">
        <f>ROUND(I464*H464,2)</f>
        <v>0</v>
      </c>
      <c r="BL464" s="17" t="s">
        <v>238</v>
      </c>
      <c r="BM464" s="223" t="s">
        <v>1301</v>
      </c>
    </row>
    <row r="465" s="2" customFormat="1">
      <c r="A465" s="38"/>
      <c r="B465" s="39"/>
      <c r="C465" s="40"/>
      <c r="D465" s="225" t="s">
        <v>143</v>
      </c>
      <c r="E465" s="40"/>
      <c r="F465" s="226" t="s">
        <v>1300</v>
      </c>
      <c r="G465" s="40"/>
      <c r="H465" s="40"/>
      <c r="I465" s="227"/>
      <c r="J465" s="40"/>
      <c r="K465" s="40"/>
      <c r="L465" s="44"/>
      <c r="M465" s="228"/>
      <c r="N465" s="229"/>
      <c r="O465" s="84"/>
      <c r="P465" s="84"/>
      <c r="Q465" s="84"/>
      <c r="R465" s="84"/>
      <c r="S465" s="84"/>
      <c r="T465" s="85"/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T465" s="17" t="s">
        <v>143</v>
      </c>
      <c r="AU465" s="17" t="s">
        <v>82</v>
      </c>
    </row>
    <row r="466" s="2" customFormat="1">
      <c r="A466" s="38"/>
      <c r="B466" s="39"/>
      <c r="C466" s="40"/>
      <c r="D466" s="225" t="s">
        <v>387</v>
      </c>
      <c r="E466" s="40"/>
      <c r="F466" s="264" t="s">
        <v>1302</v>
      </c>
      <c r="G466" s="40"/>
      <c r="H466" s="40"/>
      <c r="I466" s="227"/>
      <c r="J466" s="40"/>
      <c r="K466" s="40"/>
      <c r="L466" s="44"/>
      <c r="M466" s="228"/>
      <c r="N466" s="229"/>
      <c r="O466" s="84"/>
      <c r="P466" s="84"/>
      <c r="Q466" s="84"/>
      <c r="R466" s="84"/>
      <c r="S466" s="84"/>
      <c r="T466" s="85"/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T466" s="17" t="s">
        <v>387</v>
      </c>
      <c r="AU466" s="17" t="s">
        <v>82</v>
      </c>
    </row>
    <row r="467" s="2" customFormat="1" ht="24.15" customHeight="1">
      <c r="A467" s="38"/>
      <c r="B467" s="39"/>
      <c r="C467" s="212" t="s">
        <v>1303</v>
      </c>
      <c r="D467" s="212" t="s">
        <v>136</v>
      </c>
      <c r="E467" s="213" t="s">
        <v>1304</v>
      </c>
      <c r="F467" s="214" t="s">
        <v>1305</v>
      </c>
      <c r="G467" s="215" t="s">
        <v>241</v>
      </c>
      <c r="H467" s="216">
        <v>13.5</v>
      </c>
      <c r="I467" s="217"/>
      <c r="J467" s="218">
        <f>ROUND(I467*H467,2)</f>
        <v>0</v>
      </c>
      <c r="K467" s="214" t="s">
        <v>150</v>
      </c>
      <c r="L467" s="44"/>
      <c r="M467" s="219" t="s">
        <v>19</v>
      </c>
      <c r="N467" s="220" t="s">
        <v>43</v>
      </c>
      <c r="O467" s="84"/>
      <c r="P467" s="221">
        <f>O467*H467</f>
        <v>0</v>
      </c>
      <c r="Q467" s="221">
        <v>0</v>
      </c>
      <c r="R467" s="221">
        <f>Q467*H467</f>
        <v>0</v>
      </c>
      <c r="S467" s="221">
        <v>0</v>
      </c>
      <c r="T467" s="222">
        <f>S467*H467</f>
        <v>0</v>
      </c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R467" s="223" t="s">
        <v>238</v>
      </c>
      <c r="AT467" s="223" t="s">
        <v>136</v>
      </c>
      <c r="AU467" s="223" t="s">
        <v>82</v>
      </c>
      <c r="AY467" s="17" t="s">
        <v>134</v>
      </c>
      <c r="BE467" s="224">
        <f>IF(N467="základní",J467,0)</f>
        <v>0</v>
      </c>
      <c r="BF467" s="224">
        <f>IF(N467="snížená",J467,0)</f>
        <v>0</v>
      </c>
      <c r="BG467" s="224">
        <f>IF(N467="zákl. přenesená",J467,0)</f>
        <v>0</v>
      </c>
      <c r="BH467" s="224">
        <f>IF(N467="sníž. přenesená",J467,0)</f>
        <v>0</v>
      </c>
      <c r="BI467" s="224">
        <f>IF(N467="nulová",J467,0)</f>
        <v>0</v>
      </c>
      <c r="BJ467" s="17" t="s">
        <v>80</v>
      </c>
      <c r="BK467" s="224">
        <f>ROUND(I467*H467,2)</f>
        <v>0</v>
      </c>
      <c r="BL467" s="17" t="s">
        <v>238</v>
      </c>
      <c r="BM467" s="223" t="s">
        <v>1306</v>
      </c>
    </row>
    <row r="468" s="2" customFormat="1">
      <c r="A468" s="38"/>
      <c r="B468" s="39"/>
      <c r="C468" s="40"/>
      <c r="D468" s="225" t="s">
        <v>143</v>
      </c>
      <c r="E468" s="40"/>
      <c r="F468" s="226" t="s">
        <v>1307</v>
      </c>
      <c r="G468" s="40"/>
      <c r="H468" s="40"/>
      <c r="I468" s="227"/>
      <c r="J468" s="40"/>
      <c r="K468" s="40"/>
      <c r="L468" s="44"/>
      <c r="M468" s="228"/>
      <c r="N468" s="229"/>
      <c r="O468" s="84"/>
      <c r="P468" s="84"/>
      <c r="Q468" s="84"/>
      <c r="R468" s="84"/>
      <c r="S468" s="84"/>
      <c r="T468" s="85"/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T468" s="17" t="s">
        <v>143</v>
      </c>
      <c r="AU468" s="17" t="s">
        <v>82</v>
      </c>
    </row>
    <row r="469" s="2" customFormat="1">
      <c r="A469" s="38"/>
      <c r="B469" s="39"/>
      <c r="C469" s="40"/>
      <c r="D469" s="230" t="s">
        <v>145</v>
      </c>
      <c r="E469" s="40"/>
      <c r="F469" s="231" t="s">
        <v>1308</v>
      </c>
      <c r="G469" s="40"/>
      <c r="H469" s="40"/>
      <c r="I469" s="227"/>
      <c r="J469" s="40"/>
      <c r="K469" s="40"/>
      <c r="L469" s="44"/>
      <c r="M469" s="228"/>
      <c r="N469" s="229"/>
      <c r="O469" s="84"/>
      <c r="P469" s="84"/>
      <c r="Q469" s="84"/>
      <c r="R469" s="84"/>
      <c r="S469" s="84"/>
      <c r="T469" s="85"/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T469" s="17" t="s">
        <v>145</v>
      </c>
      <c r="AU469" s="17" t="s">
        <v>82</v>
      </c>
    </row>
    <row r="470" s="13" customFormat="1">
      <c r="A470" s="13"/>
      <c r="B470" s="232"/>
      <c r="C470" s="233"/>
      <c r="D470" s="225" t="s">
        <v>154</v>
      </c>
      <c r="E470" s="234" t="s">
        <v>19</v>
      </c>
      <c r="F470" s="235" t="s">
        <v>1309</v>
      </c>
      <c r="G470" s="233"/>
      <c r="H470" s="236">
        <v>13.5</v>
      </c>
      <c r="I470" s="237"/>
      <c r="J470" s="233"/>
      <c r="K470" s="233"/>
      <c r="L470" s="238"/>
      <c r="M470" s="239"/>
      <c r="N470" s="240"/>
      <c r="O470" s="240"/>
      <c r="P470" s="240"/>
      <c r="Q470" s="240"/>
      <c r="R470" s="240"/>
      <c r="S470" s="240"/>
      <c r="T470" s="241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2" t="s">
        <v>154</v>
      </c>
      <c r="AU470" s="242" t="s">
        <v>82</v>
      </c>
      <c r="AV470" s="13" t="s">
        <v>82</v>
      </c>
      <c r="AW470" s="13" t="s">
        <v>33</v>
      </c>
      <c r="AX470" s="13" t="s">
        <v>80</v>
      </c>
      <c r="AY470" s="242" t="s">
        <v>134</v>
      </c>
    </row>
    <row r="471" s="2" customFormat="1" ht="16.5" customHeight="1">
      <c r="A471" s="38"/>
      <c r="B471" s="39"/>
      <c r="C471" s="254" t="s">
        <v>1310</v>
      </c>
      <c r="D471" s="254" t="s">
        <v>192</v>
      </c>
      <c r="E471" s="255" t="s">
        <v>1311</v>
      </c>
      <c r="F471" s="256" t="s">
        <v>1312</v>
      </c>
      <c r="G471" s="257" t="s">
        <v>241</v>
      </c>
      <c r="H471" s="258">
        <v>13.5</v>
      </c>
      <c r="I471" s="259"/>
      <c r="J471" s="260">
        <f>ROUND(I471*H471,2)</f>
        <v>0</v>
      </c>
      <c r="K471" s="256" t="s">
        <v>150</v>
      </c>
      <c r="L471" s="261"/>
      <c r="M471" s="262" t="s">
        <v>19</v>
      </c>
      <c r="N471" s="263" t="s">
        <v>43</v>
      </c>
      <c r="O471" s="84"/>
      <c r="P471" s="221">
        <f>O471*H471</f>
        <v>0</v>
      </c>
      <c r="Q471" s="221">
        <v>0.00020000000000000001</v>
      </c>
      <c r="R471" s="221">
        <f>Q471*H471</f>
        <v>0.0027000000000000001</v>
      </c>
      <c r="S471" s="221">
        <v>0</v>
      </c>
      <c r="T471" s="222">
        <f>S471*H471</f>
        <v>0</v>
      </c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R471" s="223" t="s">
        <v>328</v>
      </c>
      <c r="AT471" s="223" t="s">
        <v>192</v>
      </c>
      <c r="AU471" s="223" t="s">
        <v>82</v>
      </c>
      <c r="AY471" s="17" t="s">
        <v>134</v>
      </c>
      <c r="BE471" s="224">
        <f>IF(N471="základní",J471,0)</f>
        <v>0</v>
      </c>
      <c r="BF471" s="224">
        <f>IF(N471="snížená",J471,0)</f>
        <v>0</v>
      </c>
      <c r="BG471" s="224">
        <f>IF(N471="zákl. přenesená",J471,0)</f>
        <v>0</v>
      </c>
      <c r="BH471" s="224">
        <f>IF(N471="sníž. přenesená",J471,0)</f>
        <v>0</v>
      </c>
      <c r="BI471" s="224">
        <f>IF(N471="nulová",J471,0)</f>
        <v>0</v>
      </c>
      <c r="BJ471" s="17" t="s">
        <v>80</v>
      </c>
      <c r="BK471" s="224">
        <f>ROUND(I471*H471,2)</f>
        <v>0</v>
      </c>
      <c r="BL471" s="17" t="s">
        <v>238</v>
      </c>
      <c r="BM471" s="223" t="s">
        <v>1313</v>
      </c>
    </row>
    <row r="472" s="2" customFormat="1">
      <c r="A472" s="38"/>
      <c r="B472" s="39"/>
      <c r="C472" s="40"/>
      <c r="D472" s="225" t="s">
        <v>143</v>
      </c>
      <c r="E472" s="40"/>
      <c r="F472" s="226" t="s">
        <v>1312</v>
      </c>
      <c r="G472" s="40"/>
      <c r="H472" s="40"/>
      <c r="I472" s="227"/>
      <c r="J472" s="40"/>
      <c r="K472" s="40"/>
      <c r="L472" s="44"/>
      <c r="M472" s="228"/>
      <c r="N472" s="229"/>
      <c r="O472" s="84"/>
      <c r="P472" s="84"/>
      <c r="Q472" s="84"/>
      <c r="R472" s="84"/>
      <c r="S472" s="84"/>
      <c r="T472" s="85"/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T472" s="17" t="s">
        <v>143</v>
      </c>
      <c r="AU472" s="17" t="s">
        <v>82</v>
      </c>
    </row>
    <row r="473" s="2" customFormat="1" ht="16.5" customHeight="1">
      <c r="A473" s="38"/>
      <c r="B473" s="39"/>
      <c r="C473" s="212" t="s">
        <v>1314</v>
      </c>
      <c r="D473" s="212" t="s">
        <v>136</v>
      </c>
      <c r="E473" s="213" t="s">
        <v>1315</v>
      </c>
      <c r="F473" s="214" t="s">
        <v>1316</v>
      </c>
      <c r="G473" s="215" t="s">
        <v>213</v>
      </c>
      <c r="H473" s="216">
        <v>3</v>
      </c>
      <c r="I473" s="217"/>
      <c r="J473" s="218">
        <f>ROUND(I473*H473,2)</f>
        <v>0</v>
      </c>
      <c r="K473" s="214" t="s">
        <v>19</v>
      </c>
      <c r="L473" s="44"/>
      <c r="M473" s="219" t="s">
        <v>19</v>
      </c>
      <c r="N473" s="220" t="s">
        <v>43</v>
      </c>
      <c r="O473" s="84"/>
      <c r="P473" s="221">
        <f>O473*H473</f>
        <v>0</v>
      </c>
      <c r="Q473" s="221">
        <v>0</v>
      </c>
      <c r="R473" s="221">
        <f>Q473*H473</f>
        <v>0</v>
      </c>
      <c r="S473" s="221">
        <v>0</v>
      </c>
      <c r="T473" s="222">
        <f>S473*H473</f>
        <v>0</v>
      </c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R473" s="223" t="s">
        <v>238</v>
      </c>
      <c r="AT473" s="223" t="s">
        <v>136</v>
      </c>
      <c r="AU473" s="223" t="s">
        <v>82</v>
      </c>
      <c r="AY473" s="17" t="s">
        <v>134</v>
      </c>
      <c r="BE473" s="224">
        <f>IF(N473="základní",J473,0)</f>
        <v>0</v>
      </c>
      <c r="BF473" s="224">
        <f>IF(N473="snížená",J473,0)</f>
        <v>0</v>
      </c>
      <c r="BG473" s="224">
        <f>IF(N473="zákl. přenesená",J473,0)</f>
        <v>0</v>
      </c>
      <c r="BH473" s="224">
        <f>IF(N473="sníž. přenesená",J473,0)</f>
        <v>0</v>
      </c>
      <c r="BI473" s="224">
        <f>IF(N473="nulová",J473,0)</f>
        <v>0</v>
      </c>
      <c r="BJ473" s="17" t="s">
        <v>80</v>
      </c>
      <c r="BK473" s="224">
        <f>ROUND(I473*H473,2)</f>
        <v>0</v>
      </c>
      <c r="BL473" s="17" t="s">
        <v>238</v>
      </c>
      <c r="BM473" s="223" t="s">
        <v>1317</v>
      </c>
    </row>
    <row r="474" s="2" customFormat="1">
      <c r="A474" s="38"/>
      <c r="B474" s="39"/>
      <c r="C474" s="40"/>
      <c r="D474" s="225" t="s">
        <v>143</v>
      </c>
      <c r="E474" s="40"/>
      <c r="F474" s="226" t="s">
        <v>1316</v>
      </c>
      <c r="G474" s="40"/>
      <c r="H474" s="40"/>
      <c r="I474" s="227"/>
      <c r="J474" s="40"/>
      <c r="K474" s="40"/>
      <c r="L474" s="44"/>
      <c r="M474" s="228"/>
      <c r="N474" s="229"/>
      <c r="O474" s="84"/>
      <c r="P474" s="84"/>
      <c r="Q474" s="84"/>
      <c r="R474" s="84"/>
      <c r="S474" s="84"/>
      <c r="T474" s="85"/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T474" s="17" t="s">
        <v>143</v>
      </c>
      <c r="AU474" s="17" t="s">
        <v>82</v>
      </c>
    </row>
    <row r="475" s="2" customFormat="1">
      <c r="A475" s="38"/>
      <c r="B475" s="39"/>
      <c r="C475" s="40"/>
      <c r="D475" s="225" t="s">
        <v>387</v>
      </c>
      <c r="E475" s="40"/>
      <c r="F475" s="264" t="s">
        <v>1318</v>
      </c>
      <c r="G475" s="40"/>
      <c r="H475" s="40"/>
      <c r="I475" s="227"/>
      <c r="J475" s="40"/>
      <c r="K475" s="40"/>
      <c r="L475" s="44"/>
      <c r="M475" s="265"/>
      <c r="N475" s="266"/>
      <c r="O475" s="267"/>
      <c r="P475" s="267"/>
      <c r="Q475" s="267"/>
      <c r="R475" s="267"/>
      <c r="S475" s="267"/>
      <c r="T475" s="268"/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T475" s="17" t="s">
        <v>387</v>
      </c>
      <c r="AU475" s="17" t="s">
        <v>82</v>
      </c>
    </row>
    <row r="476" s="2" customFormat="1" ht="6.96" customHeight="1">
      <c r="A476" s="38"/>
      <c r="B476" s="59"/>
      <c r="C476" s="60"/>
      <c r="D476" s="60"/>
      <c r="E476" s="60"/>
      <c r="F476" s="60"/>
      <c r="G476" s="60"/>
      <c r="H476" s="60"/>
      <c r="I476" s="60"/>
      <c r="J476" s="60"/>
      <c r="K476" s="60"/>
      <c r="L476" s="44"/>
      <c r="M476" s="38"/>
      <c r="O476" s="38"/>
      <c r="P476" s="38"/>
      <c r="Q476" s="38"/>
      <c r="R476" s="38"/>
      <c r="S476" s="38"/>
      <c r="T476" s="38"/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</row>
  </sheetData>
  <sheetProtection sheet="1" autoFilter="0" formatColumns="0" formatRows="0" objects="1" scenarios="1" spinCount="100000" saltValue="COMKQN2ElkEuCqAuLDpkp3MCt52sKoF0kQ7NuVv7Te8DGzl3dF0EKqG0UHG1W6mzJrgakbjUxfBKnAIFj5SYKA==" hashValue="RXfRQc/4zXqLzF1FkLjvKtUUZlHBu4Q0oYmtC2AvD1XnRwjxKxrYq1RXgGzwossmR3cctMJRassnkamrGZGTIQ==" algorithmName="SHA-512" password="CC35"/>
  <autoFilter ref="C89:K475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5" r:id="rId1" display="https://podminky.urs.cz/item/CS_URS_2021_02/111251101"/>
    <hyperlink ref="F98" r:id="rId2" display="https://podminky.urs.cz/item/CS_URS_2021_02/112101121"/>
    <hyperlink ref="F101" r:id="rId3" display="https://podminky.urs.cz/item/CS_URS_2021_02/112251101"/>
    <hyperlink ref="F104" r:id="rId4" display="https://podminky.urs.cz/item/CS_URS_2021_02/113106134"/>
    <hyperlink ref="F110" r:id="rId5" display="https://podminky.urs.cz/item/CS_URS_2021_02/113107211"/>
    <hyperlink ref="F114" r:id="rId6" display="https://podminky.urs.cz/item/CS_URS_2021_02/113107222"/>
    <hyperlink ref="F118" r:id="rId7" display="https://podminky.urs.cz/item/CS_URS_2021_02/113107312"/>
    <hyperlink ref="F121" r:id="rId8" display="https://podminky.urs.cz/item/CS_URS_2021_02/113107322"/>
    <hyperlink ref="F124" r:id="rId9" display="https://podminky.urs.cz/item/CS_URS_2021_02/113107343"/>
    <hyperlink ref="F127" r:id="rId10" display="https://podminky.urs.cz/item/CS_URS_2021_02/113202111"/>
    <hyperlink ref="F131" r:id="rId11" display="https://podminky.urs.cz/item/CS_URS_2021_02/113204111"/>
    <hyperlink ref="F135" r:id="rId12" display="https://podminky.urs.cz/item/CS_URS_2021_02/122252204"/>
    <hyperlink ref="F139" r:id="rId13" display="https://podminky.urs.cz/item/CS_URS_2021_02/132151102"/>
    <hyperlink ref="F143" r:id="rId14" display="https://podminky.urs.cz/item/CS_URS_2021_02/162201405"/>
    <hyperlink ref="F146" r:id="rId15" display="https://podminky.urs.cz/item/CS_URS_2021_02/162201415"/>
    <hyperlink ref="F149" r:id="rId16" display="https://podminky.urs.cz/item/CS_URS_2021_02/162201421"/>
    <hyperlink ref="F152" r:id="rId17" display="https://podminky.urs.cz/item/CS_URS_2021_02/162301501"/>
    <hyperlink ref="F155" r:id="rId18" display="https://podminky.urs.cz/item/CS_URS_2021_02/162301941"/>
    <hyperlink ref="F159" r:id="rId19" display="https://podminky.urs.cz/item/CS_URS_2021_02/162301951"/>
    <hyperlink ref="F163" r:id="rId20" display="https://podminky.urs.cz/item/CS_URS_2021_02/162301971"/>
    <hyperlink ref="F167" r:id="rId21" display="https://podminky.urs.cz/item/CS_URS_2021_02/162301981"/>
    <hyperlink ref="F171" r:id="rId22" display="https://podminky.urs.cz/item/CS_URS_2021_02/162751117"/>
    <hyperlink ref="F179" r:id="rId23" display="https://podminky.urs.cz/item/CS_URS_2021_02/167151101"/>
    <hyperlink ref="F185" r:id="rId24" display="https://podminky.urs.cz/item/CS_URS_2021_02/175151101"/>
    <hyperlink ref="F193" r:id="rId25" display="https://podminky.urs.cz/item/CS_URS_2021_02/181111111"/>
    <hyperlink ref="F197" r:id="rId26" display="https://podminky.urs.cz/item/CS_URS_2021_02/181311103"/>
    <hyperlink ref="F201" r:id="rId27" display="https://podminky.urs.cz/item/CS_URS_2021_02/181951112"/>
    <hyperlink ref="F207" r:id="rId28" display="https://podminky.urs.cz/item/CS_URS_2021_02/184102110"/>
    <hyperlink ref="F213" r:id="rId29" display="https://podminky.urs.cz/item/CS_URS_2021_02/184911421"/>
    <hyperlink ref="F224" r:id="rId30" display="https://podminky.urs.cz/item/CS_URS_2021_02/271532212"/>
    <hyperlink ref="F228" r:id="rId31" display="https://podminky.urs.cz/item/CS_URS_2021_02/272313611"/>
    <hyperlink ref="F233" r:id="rId32" display="https://podminky.urs.cz/item/CS_URS_2021_02/434191423"/>
    <hyperlink ref="F240" r:id="rId33" display="https://podminky.urs.cz/item/CS_URS_2021_02/451577777"/>
    <hyperlink ref="F245" r:id="rId34" display="https://podminky.urs.cz/item/CS_URS_2021_02/564861111"/>
    <hyperlink ref="F249" r:id="rId35" display="https://podminky.urs.cz/item/CS_URS_2021_02/564861113"/>
    <hyperlink ref="F253" r:id="rId36" display="https://podminky.urs.cz/item/CS_URS_2021_02/564952111"/>
    <hyperlink ref="F257" r:id="rId37" display="https://podminky.urs.cz/item/CS_URS_2021_02/565165101"/>
    <hyperlink ref="F261" r:id="rId38" display="https://podminky.urs.cz/item/CS_URS_2021_02/573191111"/>
    <hyperlink ref="F265" r:id="rId39" display="https://podminky.urs.cz/item/CS_URS_2021_02/573231108"/>
    <hyperlink ref="F269" r:id="rId40" display="https://podminky.urs.cz/item/CS_URS_2021_02/577134111"/>
    <hyperlink ref="F273" r:id="rId41" display="https://podminky.urs.cz/item/CS_URS_2021_02/591211111"/>
    <hyperlink ref="F288" r:id="rId42" display="https://podminky.urs.cz/item/CS_URS_2021_02/591411111"/>
    <hyperlink ref="F302" r:id="rId43" display="https://podminky.urs.cz/item/CS_URS_2021_02/596211110"/>
    <hyperlink ref="F306" r:id="rId44" display="https://podminky.urs.cz/item/CS_URS_2021_02/596811311"/>
    <hyperlink ref="F322" r:id="rId45" display="https://podminky.urs.cz/item/CS_URS_2021_02/895941111"/>
    <hyperlink ref="F327" r:id="rId46" display="https://podminky.urs.cz/item/CS_URS_2021_02/899204112"/>
    <hyperlink ref="F339" r:id="rId47" display="https://podminky.urs.cz/item/CS_URS_2021_02/915211112"/>
    <hyperlink ref="F343" r:id="rId48" display="https://podminky.urs.cz/item/CS_URS_2021_02/915231112"/>
    <hyperlink ref="F347" r:id="rId49" display="https://podminky.urs.cz/item/CS_URS_2021_02/915611111"/>
    <hyperlink ref="F351" r:id="rId50" display="https://podminky.urs.cz/item/CS_URS_2021_02/915621111"/>
    <hyperlink ref="F354" r:id="rId51" display="https://podminky.urs.cz/item/CS_URS_2021_02/916241113"/>
    <hyperlink ref="F362" r:id="rId52" display="https://podminky.urs.cz/item/CS_URS_2021_02/916241213"/>
    <hyperlink ref="F369" r:id="rId53" display="https://podminky.urs.cz/item/CS_URS_2021_02/919731123"/>
    <hyperlink ref="F372" r:id="rId54" display="https://podminky.urs.cz/item/CS_URS_2021_02/919735113"/>
    <hyperlink ref="F384" r:id="rId55" display="https://podminky.urs.cz/item/CS_URS_2021_02/936104211"/>
    <hyperlink ref="F390" r:id="rId56" display="https://podminky.urs.cz/item/CS_URS_2021_02/936124113"/>
    <hyperlink ref="F398" r:id="rId57" display="https://podminky.urs.cz/item/CS_URS_2021_02/961044111"/>
    <hyperlink ref="F404" r:id="rId58" display="https://podminky.urs.cz/item/CS_URS_2021_02/962042334"/>
    <hyperlink ref="F408" r:id="rId59" display="https://podminky.urs.cz/item/CS_URS_2021_02/963022819"/>
    <hyperlink ref="F412" r:id="rId60" display="https://podminky.urs.cz/item/CS_URS_2021_02/966008221"/>
    <hyperlink ref="F415" r:id="rId61" display="https://podminky.urs.cz/item/CS_URS_2021_02/979054451"/>
    <hyperlink ref="F420" r:id="rId62" display="https://podminky.urs.cz/item/CS_URS_2021_02/997221551"/>
    <hyperlink ref="F424" r:id="rId63" display="https://podminky.urs.cz/item/CS_URS_2021_02/997221559"/>
    <hyperlink ref="F429" r:id="rId64" display="https://podminky.urs.cz/item/CS_URS_2021_02/997221561"/>
    <hyperlink ref="F433" r:id="rId65" display="https://podminky.urs.cz/item/CS_URS_2021_02/997221569"/>
    <hyperlink ref="F438" r:id="rId66" display="https://podminky.urs.cz/item/CS_URS_2021_01/997221861"/>
    <hyperlink ref="F442" r:id="rId67" display="https://podminky.urs.cz/item/CS_URS_2021_01/997221873"/>
    <hyperlink ref="F446" r:id="rId68" display="https://podminky.urs.cz/item/CS_URS_2021_02/997221875"/>
    <hyperlink ref="F451" r:id="rId69" display="https://podminky.urs.cz/item/CS_URS_2021_02/998223011"/>
    <hyperlink ref="F456" r:id="rId70" display="https://podminky.urs.cz/item/CS_URS_2021_02/767163221"/>
    <hyperlink ref="F462" r:id="rId71" display="https://podminky.urs.cz/item/CS_URS_2021_02/767531111"/>
    <hyperlink ref="F469" r:id="rId72" display="https://podminky.urs.cz/item/CS_URS_2021_02/76753112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73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99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82</v>
      </c>
    </row>
    <row r="4" s="1" customFormat="1" ht="24.96" customHeight="1">
      <c r="B4" s="20"/>
      <c r="D4" s="140" t="s">
        <v>100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26.25" customHeight="1">
      <c r="B7" s="20"/>
      <c r="E7" s="143" t="str">
        <f>'Rekapitulace stavby'!K6</f>
        <v>Rekonstrukce č.p. 2983 U Synagogy - venkovní úpravy a IS SO02-SO04 rev1</v>
      </c>
      <c r="F7" s="142"/>
      <c r="G7" s="142"/>
      <c r="H7" s="142"/>
      <c r="L7" s="20"/>
    </row>
    <row r="8" s="2" customFormat="1" ht="12" customHeight="1">
      <c r="A8" s="38"/>
      <c r="B8" s="44"/>
      <c r="C8" s="38"/>
      <c r="D8" s="142" t="s">
        <v>101</v>
      </c>
      <c r="E8" s="38"/>
      <c r="F8" s="38"/>
      <c r="G8" s="38"/>
      <c r="H8" s="38"/>
      <c r="I8" s="38"/>
      <c r="J8" s="38"/>
      <c r="K8" s="38"/>
      <c r="L8" s="14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1319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33" t="s">
        <v>19</v>
      </c>
      <c r="G11" s="38"/>
      <c r="H11" s="38"/>
      <c r="I11" s="142" t="s">
        <v>20</v>
      </c>
      <c r="J11" s="133" t="s">
        <v>19</v>
      </c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21</v>
      </c>
      <c r="E12" s="38"/>
      <c r="F12" s="133" t="s">
        <v>32</v>
      </c>
      <c r="G12" s="38"/>
      <c r="H12" s="38"/>
      <c r="I12" s="142" t="s">
        <v>23</v>
      </c>
      <c r="J12" s="146" t="str">
        <f>'Rekapitulace stavby'!AN8</f>
        <v>18. 10. 2021</v>
      </c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25</v>
      </c>
      <c r="E14" s="38"/>
      <c r="F14" s="38"/>
      <c r="G14" s="38"/>
      <c r="H14" s="38"/>
      <c r="I14" s="142" t="s">
        <v>26</v>
      </c>
      <c r="J14" s="133" t="s">
        <v>19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3" t="s">
        <v>763</v>
      </c>
      <c r="F15" s="38"/>
      <c r="G15" s="38"/>
      <c r="H15" s="38"/>
      <c r="I15" s="142" t="s">
        <v>28</v>
      </c>
      <c r="J15" s="133" t="s">
        <v>19</v>
      </c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29</v>
      </c>
      <c r="E17" s="38"/>
      <c r="F17" s="38"/>
      <c r="G17" s="38"/>
      <c r="H17" s="38"/>
      <c r="I17" s="142" t="s">
        <v>26</v>
      </c>
      <c r="J17" s="33" t="str">
        <f>'Rekapitulace stavby'!AN13</f>
        <v>Vyplň údaj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3"/>
      <c r="G18" s="133"/>
      <c r="H18" s="133"/>
      <c r="I18" s="142" t="s">
        <v>28</v>
      </c>
      <c r="J18" s="33" t="str">
        <f>'Rekapitulace stavby'!AN14</f>
        <v>Vyplň údaj</v>
      </c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31</v>
      </c>
      <c r="E20" s="38"/>
      <c r="F20" s="38"/>
      <c r="G20" s="38"/>
      <c r="H20" s="38"/>
      <c r="I20" s="142" t="s">
        <v>26</v>
      </c>
      <c r="J20" s="133" t="s">
        <v>19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3" t="s">
        <v>764</v>
      </c>
      <c r="F21" s="38"/>
      <c r="G21" s="38"/>
      <c r="H21" s="38"/>
      <c r="I21" s="142" t="s">
        <v>28</v>
      </c>
      <c r="J21" s="133" t="s">
        <v>19</v>
      </c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34</v>
      </c>
      <c r="E23" s="38"/>
      <c r="F23" s="38"/>
      <c r="G23" s="38"/>
      <c r="H23" s="38"/>
      <c r="I23" s="142" t="s">
        <v>26</v>
      </c>
      <c r="J23" s="133" t="s">
        <v>19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3" t="s">
        <v>765</v>
      </c>
      <c r="F24" s="38"/>
      <c r="G24" s="38"/>
      <c r="H24" s="38"/>
      <c r="I24" s="142" t="s">
        <v>28</v>
      </c>
      <c r="J24" s="133" t="s">
        <v>19</v>
      </c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36</v>
      </c>
      <c r="E26" s="38"/>
      <c r="F26" s="38"/>
      <c r="G26" s="38"/>
      <c r="H26" s="38"/>
      <c r="I26" s="38"/>
      <c r="J26" s="38"/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7"/>
      <c r="B27" s="148"/>
      <c r="C27" s="147"/>
      <c r="D27" s="147"/>
      <c r="E27" s="149" t="s">
        <v>19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1"/>
      <c r="E29" s="151"/>
      <c r="F29" s="151"/>
      <c r="G29" s="151"/>
      <c r="H29" s="151"/>
      <c r="I29" s="151"/>
      <c r="J29" s="151"/>
      <c r="K29" s="151"/>
      <c r="L29" s="14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2" t="s">
        <v>38</v>
      </c>
      <c r="E30" s="38"/>
      <c r="F30" s="38"/>
      <c r="G30" s="38"/>
      <c r="H30" s="38"/>
      <c r="I30" s="38"/>
      <c r="J30" s="153">
        <f>ROUND(J86, 2)</f>
        <v>0</v>
      </c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4" t="s">
        <v>40</v>
      </c>
      <c r="G32" s="38"/>
      <c r="H32" s="38"/>
      <c r="I32" s="154" t="s">
        <v>39</v>
      </c>
      <c r="J32" s="154" t="s">
        <v>41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5" t="s">
        <v>42</v>
      </c>
      <c r="E33" s="142" t="s">
        <v>43</v>
      </c>
      <c r="F33" s="156">
        <f>ROUND((SUM(BE86:BE171)),  2)</f>
        <v>0</v>
      </c>
      <c r="G33" s="38"/>
      <c r="H33" s="38"/>
      <c r="I33" s="157">
        <v>0.20999999999999999</v>
      </c>
      <c r="J33" s="156">
        <f>ROUND(((SUM(BE86:BE171))*I33),  2)</f>
        <v>0</v>
      </c>
      <c r="K33" s="38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44</v>
      </c>
      <c r="F34" s="156">
        <f>ROUND((SUM(BF86:BF171)),  2)</f>
        <v>0</v>
      </c>
      <c r="G34" s="38"/>
      <c r="H34" s="38"/>
      <c r="I34" s="157">
        <v>0.14999999999999999</v>
      </c>
      <c r="J34" s="156">
        <f>ROUND(((SUM(BF86:BF171))*I34),  2)</f>
        <v>0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45</v>
      </c>
      <c r="F35" s="156">
        <f>ROUND((SUM(BG86:BG171)),  2)</f>
        <v>0</v>
      </c>
      <c r="G35" s="38"/>
      <c r="H35" s="38"/>
      <c r="I35" s="157">
        <v>0.20999999999999999</v>
      </c>
      <c r="J35" s="156">
        <f>0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46</v>
      </c>
      <c r="F36" s="156">
        <f>ROUND((SUM(BH86:BH171)),  2)</f>
        <v>0</v>
      </c>
      <c r="G36" s="38"/>
      <c r="H36" s="38"/>
      <c r="I36" s="157">
        <v>0.14999999999999999</v>
      </c>
      <c r="J36" s="156">
        <f>0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47</v>
      </c>
      <c r="F37" s="156">
        <f>ROUND((SUM(BI86:BI171)),  2)</f>
        <v>0</v>
      </c>
      <c r="G37" s="38"/>
      <c r="H37" s="38"/>
      <c r="I37" s="157">
        <v>0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8"/>
      <c r="D39" s="159" t="s">
        <v>48</v>
      </c>
      <c r="E39" s="160"/>
      <c r="F39" s="160"/>
      <c r="G39" s="161" t="s">
        <v>49</v>
      </c>
      <c r="H39" s="162" t="s">
        <v>50</v>
      </c>
      <c r="I39" s="160"/>
      <c r="J39" s="163">
        <f>SUM(J30:J37)</f>
        <v>0</v>
      </c>
      <c r="K39" s="164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65"/>
      <c r="C40" s="166"/>
      <c r="D40" s="166"/>
      <c r="E40" s="166"/>
      <c r="F40" s="166"/>
      <c r="G40" s="166"/>
      <c r="H40" s="166"/>
      <c r="I40" s="166"/>
      <c r="J40" s="166"/>
      <c r="K40" s="166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104</v>
      </c>
      <c r="D45" s="40"/>
      <c r="E45" s="40"/>
      <c r="F45" s="40"/>
      <c r="G45" s="40"/>
      <c r="H45" s="40"/>
      <c r="I45" s="40"/>
      <c r="J45" s="40"/>
      <c r="K45" s="40"/>
      <c r="L45" s="14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26.25" customHeight="1">
      <c r="A48" s="38"/>
      <c r="B48" s="39"/>
      <c r="C48" s="40"/>
      <c r="D48" s="40"/>
      <c r="E48" s="169" t="str">
        <f>E7</f>
        <v>Rekonstrukce č.p. 2983 U Synagogy - venkovní úpravy a IS SO02-SO04 rev1</v>
      </c>
      <c r="F48" s="32"/>
      <c r="G48" s="32"/>
      <c r="H48" s="32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101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04 - Vedlejší rozpočtové náklady</v>
      </c>
      <c r="F50" s="40"/>
      <c r="G50" s="40"/>
      <c r="H50" s="40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4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18. 10. 2021</v>
      </c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Město České Lípa</v>
      </c>
      <c r="G54" s="40"/>
      <c r="H54" s="40"/>
      <c r="I54" s="32" t="s">
        <v>31</v>
      </c>
      <c r="J54" s="36" t="str">
        <f>E21</f>
        <v>VPH s.r.o.</v>
      </c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ing.Žílová Helena</v>
      </c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70" t="s">
        <v>105</v>
      </c>
      <c r="D57" s="171"/>
      <c r="E57" s="171"/>
      <c r="F57" s="171"/>
      <c r="G57" s="171"/>
      <c r="H57" s="171"/>
      <c r="I57" s="171"/>
      <c r="J57" s="172" t="s">
        <v>106</v>
      </c>
      <c r="K57" s="171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73" t="s">
        <v>70</v>
      </c>
      <c r="D59" s="40"/>
      <c r="E59" s="40"/>
      <c r="F59" s="40"/>
      <c r="G59" s="40"/>
      <c r="H59" s="40"/>
      <c r="I59" s="40"/>
      <c r="J59" s="102">
        <f>J86</f>
        <v>0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107</v>
      </c>
    </row>
    <row r="60" s="9" customFormat="1" ht="24.96" customHeight="1">
      <c r="A60" s="9"/>
      <c r="B60" s="174"/>
      <c r="C60" s="175"/>
      <c r="D60" s="176" t="s">
        <v>1320</v>
      </c>
      <c r="E60" s="177"/>
      <c r="F60" s="177"/>
      <c r="G60" s="177"/>
      <c r="H60" s="177"/>
      <c r="I60" s="177"/>
      <c r="J60" s="178">
        <f>J87</f>
        <v>0</v>
      </c>
      <c r="K60" s="175"/>
      <c r="L60" s="17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0"/>
      <c r="C61" s="125"/>
      <c r="D61" s="181" t="s">
        <v>1321</v>
      </c>
      <c r="E61" s="182"/>
      <c r="F61" s="182"/>
      <c r="G61" s="182"/>
      <c r="H61" s="182"/>
      <c r="I61" s="182"/>
      <c r="J61" s="183">
        <f>J88</f>
        <v>0</v>
      </c>
      <c r="K61" s="125"/>
      <c r="L61" s="18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74"/>
      <c r="C62" s="175"/>
      <c r="D62" s="176" t="s">
        <v>1322</v>
      </c>
      <c r="E62" s="177"/>
      <c r="F62" s="177"/>
      <c r="G62" s="177"/>
      <c r="H62" s="177"/>
      <c r="I62" s="177"/>
      <c r="J62" s="178">
        <f>J93</f>
        <v>0</v>
      </c>
      <c r="K62" s="175"/>
      <c r="L62" s="17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74"/>
      <c r="C63" s="175"/>
      <c r="D63" s="176" t="s">
        <v>1323</v>
      </c>
      <c r="E63" s="177"/>
      <c r="F63" s="177"/>
      <c r="G63" s="177"/>
      <c r="H63" s="177"/>
      <c r="I63" s="177"/>
      <c r="J63" s="178">
        <f>J113</f>
        <v>0</v>
      </c>
      <c r="K63" s="175"/>
      <c r="L63" s="17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9" customFormat="1" ht="24.96" customHeight="1">
      <c r="A64" s="9"/>
      <c r="B64" s="174"/>
      <c r="C64" s="175"/>
      <c r="D64" s="176" t="s">
        <v>1324</v>
      </c>
      <c r="E64" s="177"/>
      <c r="F64" s="177"/>
      <c r="G64" s="177"/>
      <c r="H64" s="177"/>
      <c r="I64" s="177"/>
      <c r="J64" s="178">
        <f>J130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4"/>
      <c r="C65" s="175"/>
      <c r="D65" s="176" t="s">
        <v>1325</v>
      </c>
      <c r="E65" s="177"/>
      <c r="F65" s="177"/>
      <c r="G65" s="177"/>
      <c r="H65" s="177"/>
      <c r="I65" s="177"/>
      <c r="J65" s="178">
        <f>J154</f>
        <v>0</v>
      </c>
      <c r="K65" s="175"/>
      <c r="L65" s="17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4"/>
      <c r="C66" s="175"/>
      <c r="D66" s="176" t="s">
        <v>1326</v>
      </c>
      <c r="E66" s="177"/>
      <c r="F66" s="177"/>
      <c r="G66" s="177"/>
      <c r="H66" s="177"/>
      <c r="I66" s="177"/>
      <c r="J66" s="178">
        <f>J159</f>
        <v>0</v>
      </c>
      <c r="K66" s="175"/>
      <c r="L66" s="17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2" customFormat="1" ht="21.84" customHeight="1">
      <c r="A67" s="38"/>
      <c r="B67" s="39"/>
      <c r="C67" s="40"/>
      <c r="D67" s="40"/>
      <c r="E67" s="40"/>
      <c r="F67" s="40"/>
      <c r="G67" s="40"/>
      <c r="H67" s="40"/>
      <c r="I67" s="40"/>
      <c r="J67" s="40"/>
      <c r="K67" s="40"/>
      <c r="L67" s="14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6.96" customHeight="1">
      <c r="A68" s="38"/>
      <c r="B68" s="59"/>
      <c r="C68" s="60"/>
      <c r="D68" s="60"/>
      <c r="E68" s="60"/>
      <c r="F68" s="60"/>
      <c r="G68" s="60"/>
      <c r="H68" s="60"/>
      <c r="I68" s="60"/>
      <c r="J68" s="60"/>
      <c r="K68" s="60"/>
      <c r="L68" s="14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72" s="2" customFormat="1" ht="6.96" customHeight="1">
      <c r="A72" s="38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24.96" customHeight="1">
      <c r="A73" s="38"/>
      <c r="B73" s="39"/>
      <c r="C73" s="23" t="s">
        <v>119</v>
      </c>
      <c r="D73" s="40"/>
      <c r="E73" s="40"/>
      <c r="F73" s="40"/>
      <c r="G73" s="40"/>
      <c r="H73" s="40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16</v>
      </c>
      <c r="D75" s="40"/>
      <c r="E75" s="40"/>
      <c r="F75" s="40"/>
      <c r="G75" s="40"/>
      <c r="H75" s="40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26.25" customHeight="1">
      <c r="A76" s="38"/>
      <c r="B76" s="39"/>
      <c r="C76" s="40"/>
      <c r="D76" s="40"/>
      <c r="E76" s="169" t="str">
        <f>E7</f>
        <v>Rekonstrukce č.p. 2983 U Synagogy - venkovní úpravy a IS SO02-SO04 rev1</v>
      </c>
      <c r="F76" s="32"/>
      <c r="G76" s="32"/>
      <c r="H76" s="32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101</v>
      </c>
      <c r="D77" s="40"/>
      <c r="E77" s="40"/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69" t="str">
        <f>E9</f>
        <v>04 - Vedlejší rozpočtové náklady</v>
      </c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21</v>
      </c>
      <c r="D80" s="40"/>
      <c r="E80" s="40"/>
      <c r="F80" s="27" t="str">
        <f>F12</f>
        <v xml:space="preserve"> </v>
      </c>
      <c r="G80" s="40"/>
      <c r="H80" s="40"/>
      <c r="I80" s="32" t="s">
        <v>23</v>
      </c>
      <c r="J80" s="72" t="str">
        <f>IF(J12="","",J12)</f>
        <v>18. 10. 2021</v>
      </c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15" customHeight="1">
      <c r="A82" s="38"/>
      <c r="B82" s="39"/>
      <c r="C82" s="32" t="s">
        <v>25</v>
      </c>
      <c r="D82" s="40"/>
      <c r="E82" s="40"/>
      <c r="F82" s="27" t="str">
        <f>E15</f>
        <v>Město České Lípa</v>
      </c>
      <c r="G82" s="40"/>
      <c r="H82" s="40"/>
      <c r="I82" s="32" t="s">
        <v>31</v>
      </c>
      <c r="J82" s="36" t="str">
        <f>E21</f>
        <v>VPH s.r.o.</v>
      </c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29</v>
      </c>
      <c r="D83" s="40"/>
      <c r="E83" s="40"/>
      <c r="F83" s="27" t="str">
        <f>IF(E18="","",E18)</f>
        <v>Vyplň údaj</v>
      </c>
      <c r="G83" s="40"/>
      <c r="H83" s="40"/>
      <c r="I83" s="32" t="s">
        <v>34</v>
      </c>
      <c r="J83" s="36" t="str">
        <f>E24</f>
        <v>ing.Žílová Helena</v>
      </c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0.32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1" customFormat="1" ht="29.28" customHeight="1">
      <c r="A85" s="185"/>
      <c r="B85" s="186"/>
      <c r="C85" s="187" t="s">
        <v>120</v>
      </c>
      <c r="D85" s="188" t="s">
        <v>57</v>
      </c>
      <c r="E85" s="188" t="s">
        <v>53</v>
      </c>
      <c r="F85" s="188" t="s">
        <v>54</v>
      </c>
      <c r="G85" s="188" t="s">
        <v>121</v>
      </c>
      <c r="H85" s="188" t="s">
        <v>122</v>
      </c>
      <c r="I85" s="188" t="s">
        <v>123</v>
      </c>
      <c r="J85" s="188" t="s">
        <v>106</v>
      </c>
      <c r="K85" s="189" t="s">
        <v>124</v>
      </c>
      <c r="L85" s="190"/>
      <c r="M85" s="92" t="s">
        <v>19</v>
      </c>
      <c r="N85" s="93" t="s">
        <v>42</v>
      </c>
      <c r="O85" s="93" t="s">
        <v>125</v>
      </c>
      <c r="P85" s="93" t="s">
        <v>126</v>
      </c>
      <c r="Q85" s="93" t="s">
        <v>127</v>
      </c>
      <c r="R85" s="93" t="s">
        <v>128</v>
      </c>
      <c r="S85" s="93" t="s">
        <v>129</v>
      </c>
      <c r="T85" s="94" t="s">
        <v>130</v>
      </c>
      <c r="U85" s="185"/>
      <c r="V85" s="185"/>
      <c r="W85" s="185"/>
      <c r="X85" s="185"/>
      <c r="Y85" s="185"/>
      <c r="Z85" s="185"/>
      <c r="AA85" s="185"/>
      <c r="AB85" s="185"/>
      <c r="AC85" s="185"/>
      <c r="AD85" s="185"/>
      <c r="AE85" s="185"/>
    </row>
    <row r="86" s="2" customFormat="1" ht="22.8" customHeight="1">
      <c r="A86" s="38"/>
      <c r="B86" s="39"/>
      <c r="C86" s="99" t="s">
        <v>131</v>
      </c>
      <c r="D86" s="40"/>
      <c r="E86" s="40"/>
      <c r="F86" s="40"/>
      <c r="G86" s="40"/>
      <c r="H86" s="40"/>
      <c r="I86" s="40"/>
      <c r="J86" s="191">
        <f>BK86</f>
        <v>0</v>
      </c>
      <c r="K86" s="40"/>
      <c r="L86" s="44"/>
      <c r="M86" s="95"/>
      <c r="N86" s="192"/>
      <c r="O86" s="96"/>
      <c r="P86" s="193">
        <f>P87+P93+P113+P130+P154+P159</f>
        <v>0</v>
      </c>
      <c r="Q86" s="96"/>
      <c r="R86" s="193">
        <f>R87+R93+R113+R130+R154+R159</f>
        <v>0</v>
      </c>
      <c r="S86" s="96"/>
      <c r="T86" s="194">
        <f>T87+T93+T113+T130+T154+T159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71</v>
      </c>
      <c r="AU86" s="17" t="s">
        <v>107</v>
      </c>
      <c r="BK86" s="195">
        <f>BK87+BK93+BK113+BK130+BK154+BK159</f>
        <v>0</v>
      </c>
    </row>
    <row r="87" s="12" customFormat="1" ht="25.92" customHeight="1">
      <c r="A87" s="12"/>
      <c r="B87" s="196"/>
      <c r="C87" s="197"/>
      <c r="D87" s="198" t="s">
        <v>71</v>
      </c>
      <c r="E87" s="199" t="s">
        <v>1327</v>
      </c>
      <c r="F87" s="199" t="s">
        <v>98</v>
      </c>
      <c r="G87" s="197"/>
      <c r="H87" s="197"/>
      <c r="I87" s="200"/>
      <c r="J87" s="201">
        <f>BK87</f>
        <v>0</v>
      </c>
      <c r="K87" s="197"/>
      <c r="L87" s="202"/>
      <c r="M87" s="203"/>
      <c r="N87" s="204"/>
      <c r="O87" s="204"/>
      <c r="P87" s="205">
        <f>P88</f>
        <v>0</v>
      </c>
      <c r="Q87" s="204"/>
      <c r="R87" s="205">
        <f>R88</f>
        <v>0</v>
      </c>
      <c r="S87" s="204"/>
      <c r="T87" s="206">
        <f>T88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7" t="s">
        <v>171</v>
      </c>
      <c r="AT87" s="208" t="s">
        <v>71</v>
      </c>
      <c r="AU87" s="208" t="s">
        <v>72</v>
      </c>
      <c r="AY87" s="207" t="s">
        <v>134</v>
      </c>
      <c r="BK87" s="209">
        <f>BK88</f>
        <v>0</v>
      </c>
    </row>
    <row r="88" s="12" customFormat="1" ht="22.8" customHeight="1">
      <c r="A88" s="12"/>
      <c r="B88" s="196"/>
      <c r="C88" s="197"/>
      <c r="D88" s="198" t="s">
        <v>71</v>
      </c>
      <c r="E88" s="210" t="s">
        <v>1328</v>
      </c>
      <c r="F88" s="210" t="s">
        <v>1329</v>
      </c>
      <c r="G88" s="197"/>
      <c r="H88" s="197"/>
      <c r="I88" s="200"/>
      <c r="J88" s="211">
        <f>BK88</f>
        <v>0</v>
      </c>
      <c r="K88" s="197"/>
      <c r="L88" s="202"/>
      <c r="M88" s="203"/>
      <c r="N88" s="204"/>
      <c r="O88" s="204"/>
      <c r="P88" s="205">
        <f>SUM(P89:P92)</f>
        <v>0</v>
      </c>
      <c r="Q88" s="204"/>
      <c r="R88" s="205">
        <f>SUM(R89:R92)</f>
        <v>0</v>
      </c>
      <c r="S88" s="204"/>
      <c r="T88" s="206">
        <f>SUM(T89:T92)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7" t="s">
        <v>171</v>
      </c>
      <c r="AT88" s="208" t="s">
        <v>71</v>
      </c>
      <c r="AU88" s="208" t="s">
        <v>80</v>
      </c>
      <c r="AY88" s="207" t="s">
        <v>134</v>
      </c>
      <c r="BK88" s="209">
        <f>SUM(BK89:BK92)</f>
        <v>0</v>
      </c>
    </row>
    <row r="89" s="2" customFormat="1" ht="16.5" customHeight="1">
      <c r="A89" s="38"/>
      <c r="B89" s="39"/>
      <c r="C89" s="212" t="s">
        <v>80</v>
      </c>
      <c r="D89" s="212" t="s">
        <v>136</v>
      </c>
      <c r="E89" s="213" t="s">
        <v>1330</v>
      </c>
      <c r="F89" s="214" t="s">
        <v>1331</v>
      </c>
      <c r="G89" s="215" t="s">
        <v>353</v>
      </c>
      <c r="H89" s="216">
        <v>1</v>
      </c>
      <c r="I89" s="217"/>
      <c r="J89" s="218">
        <f>ROUND(I89*H89,2)</f>
        <v>0</v>
      </c>
      <c r="K89" s="214" t="s">
        <v>150</v>
      </c>
      <c r="L89" s="44"/>
      <c r="M89" s="219" t="s">
        <v>19</v>
      </c>
      <c r="N89" s="220" t="s">
        <v>43</v>
      </c>
      <c r="O89" s="84"/>
      <c r="P89" s="221">
        <f>O89*H89</f>
        <v>0</v>
      </c>
      <c r="Q89" s="221">
        <v>0</v>
      </c>
      <c r="R89" s="221">
        <f>Q89*H89</f>
        <v>0</v>
      </c>
      <c r="S89" s="221">
        <v>0</v>
      </c>
      <c r="T89" s="222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23" t="s">
        <v>1332</v>
      </c>
      <c r="AT89" s="223" t="s">
        <v>136</v>
      </c>
      <c r="AU89" s="223" t="s">
        <v>82</v>
      </c>
      <c r="AY89" s="17" t="s">
        <v>134</v>
      </c>
      <c r="BE89" s="224">
        <f>IF(N89="základní",J89,0)</f>
        <v>0</v>
      </c>
      <c r="BF89" s="224">
        <f>IF(N89="snížená",J89,0)</f>
        <v>0</v>
      </c>
      <c r="BG89" s="224">
        <f>IF(N89="zákl. přenesená",J89,0)</f>
        <v>0</v>
      </c>
      <c r="BH89" s="224">
        <f>IF(N89="sníž. přenesená",J89,0)</f>
        <v>0</v>
      </c>
      <c r="BI89" s="224">
        <f>IF(N89="nulová",J89,0)</f>
        <v>0</v>
      </c>
      <c r="BJ89" s="17" t="s">
        <v>80</v>
      </c>
      <c r="BK89" s="224">
        <f>ROUND(I89*H89,2)</f>
        <v>0</v>
      </c>
      <c r="BL89" s="17" t="s">
        <v>1332</v>
      </c>
      <c r="BM89" s="223" t="s">
        <v>1333</v>
      </c>
    </row>
    <row r="90" s="2" customFormat="1">
      <c r="A90" s="38"/>
      <c r="B90" s="39"/>
      <c r="C90" s="40"/>
      <c r="D90" s="225" t="s">
        <v>143</v>
      </c>
      <c r="E90" s="40"/>
      <c r="F90" s="226" t="s">
        <v>1331</v>
      </c>
      <c r="G90" s="40"/>
      <c r="H90" s="40"/>
      <c r="I90" s="227"/>
      <c r="J90" s="40"/>
      <c r="K90" s="40"/>
      <c r="L90" s="44"/>
      <c r="M90" s="228"/>
      <c r="N90" s="229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143</v>
      </c>
      <c r="AU90" s="17" t="s">
        <v>82</v>
      </c>
    </row>
    <row r="91" s="2" customFormat="1">
      <c r="A91" s="38"/>
      <c r="B91" s="39"/>
      <c r="C91" s="40"/>
      <c r="D91" s="230" t="s">
        <v>145</v>
      </c>
      <c r="E91" s="40"/>
      <c r="F91" s="231" t="s">
        <v>1334</v>
      </c>
      <c r="G91" s="40"/>
      <c r="H91" s="40"/>
      <c r="I91" s="227"/>
      <c r="J91" s="40"/>
      <c r="K91" s="40"/>
      <c r="L91" s="44"/>
      <c r="M91" s="228"/>
      <c r="N91" s="229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145</v>
      </c>
      <c r="AU91" s="17" t="s">
        <v>82</v>
      </c>
    </row>
    <row r="92" s="2" customFormat="1">
      <c r="A92" s="38"/>
      <c r="B92" s="39"/>
      <c r="C92" s="40"/>
      <c r="D92" s="225" t="s">
        <v>387</v>
      </c>
      <c r="E92" s="40"/>
      <c r="F92" s="264" t="s">
        <v>1335</v>
      </c>
      <c r="G92" s="40"/>
      <c r="H92" s="40"/>
      <c r="I92" s="227"/>
      <c r="J92" s="40"/>
      <c r="K92" s="40"/>
      <c r="L92" s="44"/>
      <c r="M92" s="228"/>
      <c r="N92" s="229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387</v>
      </c>
      <c r="AU92" s="17" t="s">
        <v>82</v>
      </c>
    </row>
    <row r="93" s="12" customFormat="1" ht="25.92" customHeight="1">
      <c r="A93" s="12"/>
      <c r="B93" s="196"/>
      <c r="C93" s="197"/>
      <c r="D93" s="198" t="s">
        <v>71</v>
      </c>
      <c r="E93" s="199" t="s">
        <v>1336</v>
      </c>
      <c r="F93" s="199" t="s">
        <v>1337</v>
      </c>
      <c r="G93" s="197"/>
      <c r="H93" s="197"/>
      <c r="I93" s="200"/>
      <c r="J93" s="201">
        <f>BK93</f>
        <v>0</v>
      </c>
      <c r="K93" s="197"/>
      <c r="L93" s="202"/>
      <c r="M93" s="203"/>
      <c r="N93" s="204"/>
      <c r="O93" s="204"/>
      <c r="P93" s="205">
        <f>SUM(P94:P112)</f>
        <v>0</v>
      </c>
      <c r="Q93" s="204"/>
      <c r="R93" s="205">
        <f>SUM(R94:R112)</f>
        <v>0</v>
      </c>
      <c r="S93" s="204"/>
      <c r="T93" s="206">
        <f>SUM(T94:T112)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7" t="s">
        <v>171</v>
      </c>
      <c r="AT93" s="208" t="s">
        <v>71</v>
      </c>
      <c r="AU93" s="208" t="s">
        <v>72</v>
      </c>
      <c r="AY93" s="207" t="s">
        <v>134</v>
      </c>
      <c r="BK93" s="209">
        <f>SUM(BK94:BK112)</f>
        <v>0</v>
      </c>
    </row>
    <row r="94" s="2" customFormat="1" ht="16.5" customHeight="1">
      <c r="A94" s="38"/>
      <c r="B94" s="39"/>
      <c r="C94" s="212" t="s">
        <v>82</v>
      </c>
      <c r="D94" s="212" t="s">
        <v>136</v>
      </c>
      <c r="E94" s="213" t="s">
        <v>1338</v>
      </c>
      <c r="F94" s="214" t="s">
        <v>1339</v>
      </c>
      <c r="G94" s="215" t="s">
        <v>353</v>
      </c>
      <c r="H94" s="216">
        <v>1</v>
      </c>
      <c r="I94" s="217"/>
      <c r="J94" s="218">
        <f>ROUND(I94*H94,2)</f>
        <v>0</v>
      </c>
      <c r="K94" s="214" t="s">
        <v>150</v>
      </c>
      <c r="L94" s="44"/>
      <c r="M94" s="219" t="s">
        <v>19</v>
      </c>
      <c r="N94" s="220" t="s">
        <v>43</v>
      </c>
      <c r="O94" s="84"/>
      <c r="P94" s="221">
        <f>O94*H94</f>
        <v>0</v>
      </c>
      <c r="Q94" s="221">
        <v>0</v>
      </c>
      <c r="R94" s="221">
        <f>Q94*H94</f>
        <v>0</v>
      </c>
      <c r="S94" s="221">
        <v>0</v>
      </c>
      <c r="T94" s="222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23" t="s">
        <v>1332</v>
      </c>
      <c r="AT94" s="223" t="s">
        <v>136</v>
      </c>
      <c r="AU94" s="223" t="s">
        <v>80</v>
      </c>
      <c r="AY94" s="17" t="s">
        <v>134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17" t="s">
        <v>80</v>
      </c>
      <c r="BK94" s="224">
        <f>ROUND(I94*H94,2)</f>
        <v>0</v>
      </c>
      <c r="BL94" s="17" t="s">
        <v>1332</v>
      </c>
      <c r="BM94" s="223" t="s">
        <v>1340</v>
      </c>
    </row>
    <row r="95" s="2" customFormat="1">
      <c r="A95" s="38"/>
      <c r="B95" s="39"/>
      <c r="C95" s="40"/>
      <c r="D95" s="225" t="s">
        <v>143</v>
      </c>
      <c r="E95" s="40"/>
      <c r="F95" s="226" t="s">
        <v>1341</v>
      </c>
      <c r="G95" s="40"/>
      <c r="H95" s="40"/>
      <c r="I95" s="227"/>
      <c r="J95" s="40"/>
      <c r="K95" s="40"/>
      <c r="L95" s="44"/>
      <c r="M95" s="228"/>
      <c r="N95" s="229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143</v>
      </c>
      <c r="AU95" s="17" t="s">
        <v>80</v>
      </c>
    </row>
    <row r="96" s="2" customFormat="1">
      <c r="A96" s="38"/>
      <c r="B96" s="39"/>
      <c r="C96" s="40"/>
      <c r="D96" s="230" t="s">
        <v>145</v>
      </c>
      <c r="E96" s="40"/>
      <c r="F96" s="231" t="s">
        <v>1342</v>
      </c>
      <c r="G96" s="40"/>
      <c r="H96" s="40"/>
      <c r="I96" s="227"/>
      <c r="J96" s="40"/>
      <c r="K96" s="40"/>
      <c r="L96" s="44"/>
      <c r="M96" s="228"/>
      <c r="N96" s="229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145</v>
      </c>
      <c r="AU96" s="17" t="s">
        <v>80</v>
      </c>
    </row>
    <row r="97" s="2" customFormat="1">
      <c r="A97" s="38"/>
      <c r="B97" s="39"/>
      <c r="C97" s="40"/>
      <c r="D97" s="225" t="s">
        <v>387</v>
      </c>
      <c r="E97" s="40"/>
      <c r="F97" s="264" t="s">
        <v>1335</v>
      </c>
      <c r="G97" s="40"/>
      <c r="H97" s="40"/>
      <c r="I97" s="227"/>
      <c r="J97" s="40"/>
      <c r="K97" s="40"/>
      <c r="L97" s="44"/>
      <c r="M97" s="228"/>
      <c r="N97" s="229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387</v>
      </c>
      <c r="AU97" s="17" t="s">
        <v>80</v>
      </c>
    </row>
    <row r="98" s="2" customFormat="1" ht="16.5" customHeight="1">
      <c r="A98" s="38"/>
      <c r="B98" s="39"/>
      <c r="C98" s="212" t="s">
        <v>157</v>
      </c>
      <c r="D98" s="212" t="s">
        <v>136</v>
      </c>
      <c r="E98" s="213" t="s">
        <v>1343</v>
      </c>
      <c r="F98" s="214" t="s">
        <v>1344</v>
      </c>
      <c r="G98" s="215" t="s">
        <v>353</v>
      </c>
      <c r="H98" s="216">
        <v>1</v>
      </c>
      <c r="I98" s="217"/>
      <c r="J98" s="218">
        <f>ROUND(I98*H98,2)</f>
        <v>0</v>
      </c>
      <c r="K98" s="214" t="s">
        <v>150</v>
      </c>
      <c r="L98" s="44"/>
      <c r="M98" s="219" t="s">
        <v>19</v>
      </c>
      <c r="N98" s="220" t="s">
        <v>43</v>
      </c>
      <c r="O98" s="84"/>
      <c r="P98" s="221">
        <f>O98*H98</f>
        <v>0</v>
      </c>
      <c r="Q98" s="221">
        <v>0</v>
      </c>
      <c r="R98" s="221">
        <f>Q98*H98</f>
        <v>0</v>
      </c>
      <c r="S98" s="221">
        <v>0</v>
      </c>
      <c r="T98" s="222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23" t="s">
        <v>1332</v>
      </c>
      <c r="AT98" s="223" t="s">
        <v>136</v>
      </c>
      <c r="AU98" s="223" t="s">
        <v>80</v>
      </c>
      <c r="AY98" s="17" t="s">
        <v>134</v>
      </c>
      <c r="BE98" s="224">
        <f>IF(N98="základní",J98,0)</f>
        <v>0</v>
      </c>
      <c r="BF98" s="224">
        <f>IF(N98="snížená",J98,0)</f>
        <v>0</v>
      </c>
      <c r="BG98" s="224">
        <f>IF(N98="zákl. přenesená",J98,0)</f>
        <v>0</v>
      </c>
      <c r="BH98" s="224">
        <f>IF(N98="sníž. přenesená",J98,0)</f>
        <v>0</v>
      </c>
      <c r="BI98" s="224">
        <f>IF(N98="nulová",J98,0)</f>
        <v>0</v>
      </c>
      <c r="BJ98" s="17" t="s">
        <v>80</v>
      </c>
      <c r="BK98" s="224">
        <f>ROUND(I98*H98,2)</f>
        <v>0</v>
      </c>
      <c r="BL98" s="17" t="s">
        <v>1332</v>
      </c>
      <c r="BM98" s="223" t="s">
        <v>1345</v>
      </c>
    </row>
    <row r="99" s="2" customFormat="1">
      <c r="A99" s="38"/>
      <c r="B99" s="39"/>
      <c r="C99" s="40"/>
      <c r="D99" s="225" t="s">
        <v>143</v>
      </c>
      <c r="E99" s="40"/>
      <c r="F99" s="226" t="s">
        <v>1344</v>
      </c>
      <c r="G99" s="40"/>
      <c r="H99" s="40"/>
      <c r="I99" s="227"/>
      <c r="J99" s="40"/>
      <c r="K99" s="40"/>
      <c r="L99" s="44"/>
      <c r="M99" s="228"/>
      <c r="N99" s="229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143</v>
      </c>
      <c r="AU99" s="17" t="s">
        <v>80</v>
      </c>
    </row>
    <row r="100" s="2" customFormat="1">
      <c r="A100" s="38"/>
      <c r="B100" s="39"/>
      <c r="C100" s="40"/>
      <c r="D100" s="230" t="s">
        <v>145</v>
      </c>
      <c r="E100" s="40"/>
      <c r="F100" s="231" t="s">
        <v>1346</v>
      </c>
      <c r="G100" s="40"/>
      <c r="H100" s="40"/>
      <c r="I100" s="227"/>
      <c r="J100" s="40"/>
      <c r="K100" s="40"/>
      <c r="L100" s="44"/>
      <c r="M100" s="228"/>
      <c r="N100" s="229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145</v>
      </c>
      <c r="AU100" s="17" t="s">
        <v>80</v>
      </c>
    </row>
    <row r="101" s="2" customFormat="1">
      <c r="A101" s="38"/>
      <c r="B101" s="39"/>
      <c r="C101" s="40"/>
      <c r="D101" s="225" t="s">
        <v>387</v>
      </c>
      <c r="E101" s="40"/>
      <c r="F101" s="264" t="s">
        <v>1347</v>
      </c>
      <c r="G101" s="40"/>
      <c r="H101" s="40"/>
      <c r="I101" s="227"/>
      <c r="J101" s="40"/>
      <c r="K101" s="40"/>
      <c r="L101" s="44"/>
      <c r="M101" s="228"/>
      <c r="N101" s="229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387</v>
      </c>
      <c r="AU101" s="17" t="s">
        <v>80</v>
      </c>
    </row>
    <row r="102" s="2" customFormat="1" ht="24.15" customHeight="1">
      <c r="A102" s="38"/>
      <c r="B102" s="39"/>
      <c r="C102" s="212" t="s">
        <v>141</v>
      </c>
      <c r="D102" s="212" t="s">
        <v>136</v>
      </c>
      <c r="E102" s="213" t="s">
        <v>1348</v>
      </c>
      <c r="F102" s="214" t="s">
        <v>1349</v>
      </c>
      <c r="G102" s="215" t="s">
        <v>353</v>
      </c>
      <c r="H102" s="216">
        <v>1</v>
      </c>
      <c r="I102" s="217"/>
      <c r="J102" s="218">
        <f>ROUND(I102*H102,2)</f>
        <v>0</v>
      </c>
      <c r="K102" s="214" t="s">
        <v>150</v>
      </c>
      <c r="L102" s="44"/>
      <c r="M102" s="219" t="s">
        <v>19</v>
      </c>
      <c r="N102" s="220" t="s">
        <v>43</v>
      </c>
      <c r="O102" s="84"/>
      <c r="P102" s="221">
        <f>O102*H102</f>
        <v>0</v>
      </c>
      <c r="Q102" s="221">
        <v>0</v>
      </c>
      <c r="R102" s="221">
        <f>Q102*H102</f>
        <v>0</v>
      </c>
      <c r="S102" s="221">
        <v>0</v>
      </c>
      <c r="T102" s="222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23" t="s">
        <v>1332</v>
      </c>
      <c r="AT102" s="223" t="s">
        <v>136</v>
      </c>
      <c r="AU102" s="223" t="s">
        <v>80</v>
      </c>
      <c r="AY102" s="17" t="s">
        <v>134</v>
      </c>
      <c r="BE102" s="224">
        <f>IF(N102="základní",J102,0)</f>
        <v>0</v>
      </c>
      <c r="BF102" s="224">
        <f>IF(N102="snížená",J102,0)</f>
        <v>0</v>
      </c>
      <c r="BG102" s="224">
        <f>IF(N102="zákl. přenesená",J102,0)</f>
        <v>0</v>
      </c>
      <c r="BH102" s="224">
        <f>IF(N102="sníž. přenesená",J102,0)</f>
        <v>0</v>
      </c>
      <c r="BI102" s="224">
        <f>IF(N102="nulová",J102,0)</f>
        <v>0</v>
      </c>
      <c r="BJ102" s="17" t="s">
        <v>80</v>
      </c>
      <c r="BK102" s="224">
        <f>ROUND(I102*H102,2)</f>
        <v>0</v>
      </c>
      <c r="BL102" s="17" t="s">
        <v>1332</v>
      </c>
      <c r="BM102" s="223" t="s">
        <v>1350</v>
      </c>
    </row>
    <row r="103" s="2" customFormat="1">
      <c r="A103" s="38"/>
      <c r="B103" s="39"/>
      <c r="C103" s="40"/>
      <c r="D103" s="225" t="s">
        <v>143</v>
      </c>
      <c r="E103" s="40"/>
      <c r="F103" s="226" t="s">
        <v>1349</v>
      </c>
      <c r="G103" s="40"/>
      <c r="H103" s="40"/>
      <c r="I103" s="227"/>
      <c r="J103" s="40"/>
      <c r="K103" s="40"/>
      <c r="L103" s="44"/>
      <c r="M103" s="228"/>
      <c r="N103" s="229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143</v>
      </c>
      <c r="AU103" s="17" t="s">
        <v>80</v>
      </c>
    </row>
    <row r="104" s="2" customFormat="1">
      <c r="A104" s="38"/>
      <c r="B104" s="39"/>
      <c r="C104" s="40"/>
      <c r="D104" s="230" t="s">
        <v>145</v>
      </c>
      <c r="E104" s="40"/>
      <c r="F104" s="231" t="s">
        <v>1351</v>
      </c>
      <c r="G104" s="40"/>
      <c r="H104" s="40"/>
      <c r="I104" s="227"/>
      <c r="J104" s="40"/>
      <c r="K104" s="40"/>
      <c r="L104" s="44"/>
      <c r="M104" s="228"/>
      <c r="N104" s="229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145</v>
      </c>
      <c r="AU104" s="17" t="s">
        <v>80</v>
      </c>
    </row>
    <row r="105" s="2" customFormat="1" ht="16.5" customHeight="1">
      <c r="A105" s="38"/>
      <c r="B105" s="39"/>
      <c r="C105" s="212" t="s">
        <v>171</v>
      </c>
      <c r="D105" s="212" t="s">
        <v>136</v>
      </c>
      <c r="E105" s="213" t="s">
        <v>1352</v>
      </c>
      <c r="F105" s="214" t="s">
        <v>1353</v>
      </c>
      <c r="G105" s="215" t="s">
        <v>1354</v>
      </c>
      <c r="H105" s="216">
        <v>1</v>
      </c>
      <c r="I105" s="217"/>
      <c r="J105" s="218">
        <f>ROUND(I105*H105,2)</f>
        <v>0</v>
      </c>
      <c r="K105" s="214" t="s">
        <v>150</v>
      </c>
      <c r="L105" s="44"/>
      <c r="M105" s="219" t="s">
        <v>19</v>
      </c>
      <c r="N105" s="220" t="s">
        <v>43</v>
      </c>
      <c r="O105" s="84"/>
      <c r="P105" s="221">
        <f>O105*H105</f>
        <v>0</v>
      </c>
      <c r="Q105" s="221">
        <v>0</v>
      </c>
      <c r="R105" s="221">
        <f>Q105*H105</f>
        <v>0</v>
      </c>
      <c r="S105" s="221">
        <v>0</v>
      </c>
      <c r="T105" s="222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23" t="s">
        <v>1332</v>
      </c>
      <c r="AT105" s="223" t="s">
        <v>136</v>
      </c>
      <c r="AU105" s="223" t="s">
        <v>80</v>
      </c>
      <c r="AY105" s="17" t="s">
        <v>134</v>
      </c>
      <c r="BE105" s="224">
        <f>IF(N105="základní",J105,0)</f>
        <v>0</v>
      </c>
      <c r="BF105" s="224">
        <f>IF(N105="snížená",J105,0)</f>
        <v>0</v>
      </c>
      <c r="BG105" s="224">
        <f>IF(N105="zákl. přenesená",J105,0)</f>
        <v>0</v>
      </c>
      <c r="BH105" s="224">
        <f>IF(N105="sníž. přenesená",J105,0)</f>
        <v>0</v>
      </c>
      <c r="BI105" s="224">
        <f>IF(N105="nulová",J105,0)</f>
        <v>0</v>
      </c>
      <c r="BJ105" s="17" t="s">
        <v>80</v>
      </c>
      <c r="BK105" s="224">
        <f>ROUND(I105*H105,2)</f>
        <v>0</v>
      </c>
      <c r="BL105" s="17" t="s">
        <v>1332</v>
      </c>
      <c r="BM105" s="223" t="s">
        <v>1355</v>
      </c>
    </row>
    <row r="106" s="2" customFormat="1">
      <c r="A106" s="38"/>
      <c r="B106" s="39"/>
      <c r="C106" s="40"/>
      <c r="D106" s="225" t="s">
        <v>143</v>
      </c>
      <c r="E106" s="40"/>
      <c r="F106" s="226" t="s">
        <v>1353</v>
      </c>
      <c r="G106" s="40"/>
      <c r="H106" s="40"/>
      <c r="I106" s="227"/>
      <c r="J106" s="40"/>
      <c r="K106" s="40"/>
      <c r="L106" s="44"/>
      <c r="M106" s="228"/>
      <c r="N106" s="229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143</v>
      </c>
      <c r="AU106" s="17" t="s">
        <v>80</v>
      </c>
    </row>
    <row r="107" s="2" customFormat="1">
      <c r="A107" s="38"/>
      <c r="B107" s="39"/>
      <c r="C107" s="40"/>
      <c r="D107" s="230" t="s">
        <v>145</v>
      </c>
      <c r="E107" s="40"/>
      <c r="F107" s="231" t="s">
        <v>1356</v>
      </c>
      <c r="G107" s="40"/>
      <c r="H107" s="40"/>
      <c r="I107" s="227"/>
      <c r="J107" s="40"/>
      <c r="K107" s="40"/>
      <c r="L107" s="44"/>
      <c r="M107" s="228"/>
      <c r="N107" s="229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145</v>
      </c>
      <c r="AU107" s="17" t="s">
        <v>80</v>
      </c>
    </row>
    <row r="108" s="2" customFormat="1">
      <c r="A108" s="38"/>
      <c r="B108" s="39"/>
      <c r="C108" s="40"/>
      <c r="D108" s="225" t="s">
        <v>387</v>
      </c>
      <c r="E108" s="40"/>
      <c r="F108" s="264" t="s">
        <v>1335</v>
      </c>
      <c r="G108" s="40"/>
      <c r="H108" s="40"/>
      <c r="I108" s="227"/>
      <c r="J108" s="40"/>
      <c r="K108" s="40"/>
      <c r="L108" s="44"/>
      <c r="M108" s="228"/>
      <c r="N108" s="229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387</v>
      </c>
      <c r="AU108" s="17" t="s">
        <v>80</v>
      </c>
    </row>
    <row r="109" s="2" customFormat="1" ht="16.5" customHeight="1">
      <c r="A109" s="38"/>
      <c r="B109" s="39"/>
      <c r="C109" s="212" t="s">
        <v>177</v>
      </c>
      <c r="D109" s="212" t="s">
        <v>136</v>
      </c>
      <c r="E109" s="213" t="s">
        <v>1357</v>
      </c>
      <c r="F109" s="214" t="s">
        <v>1358</v>
      </c>
      <c r="G109" s="215" t="s">
        <v>353</v>
      </c>
      <c r="H109" s="216">
        <v>1</v>
      </c>
      <c r="I109" s="217"/>
      <c r="J109" s="218">
        <f>ROUND(I109*H109,2)</f>
        <v>0</v>
      </c>
      <c r="K109" s="214" t="s">
        <v>150</v>
      </c>
      <c r="L109" s="44"/>
      <c r="M109" s="219" t="s">
        <v>19</v>
      </c>
      <c r="N109" s="220" t="s">
        <v>43</v>
      </c>
      <c r="O109" s="84"/>
      <c r="P109" s="221">
        <f>O109*H109</f>
        <v>0</v>
      </c>
      <c r="Q109" s="221">
        <v>0</v>
      </c>
      <c r="R109" s="221">
        <f>Q109*H109</f>
        <v>0</v>
      </c>
      <c r="S109" s="221">
        <v>0</v>
      </c>
      <c r="T109" s="222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23" t="s">
        <v>1332</v>
      </c>
      <c r="AT109" s="223" t="s">
        <v>136</v>
      </c>
      <c r="AU109" s="223" t="s">
        <v>80</v>
      </c>
      <c r="AY109" s="17" t="s">
        <v>134</v>
      </c>
      <c r="BE109" s="224">
        <f>IF(N109="základní",J109,0)</f>
        <v>0</v>
      </c>
      <c r="BF109" s="224">
        <f>IF(N109="snížená",J109,0)</f>
        <v>0</v>
      </c>
      <c r="BG109" s="224">
        <f>IF(N109="zákl. přenesená",J109,0)</f>
        <v>0</v>
      </c>
      <c r="BH109" s="224">
        <f>IF(N109="sníž. přenesená",J109,0)</f>
        <v>0</v>
      </c>
      <c r="BI109" s="224">
        <f>IF(N109="nulová",J109,0)</f>
        <v>0</v>
      </c>
      <c r="BJ109" s="17" t="s">
        <v>80</v>
      </c>
      <c r="BK109" s="224">
        <f>ROUND(I109*H109,2)</f>
        <v>0</v>
      </c>
      <c r="BL109" s="17" t="s">
        <v>1332</v>
      </c>
      <c r="BM109" s="223" t="s">
        <v>1359</v>
      </c>
    </row>
    <row r="110" s="2" customFormat="1">
      <c r="A110" s="38"/>
      <c r="B110" s="39"/>
      <c r="C110" s="40"/>
      <c r="D110" s="225" t="s">
        <v>143</v>
      </c>
      <c r="E110" s="40"/>
      <c r="F110" s="226" t="s">
        <v>1358</v>
      </c>
      <c r="G110" s="40"/>
      <c r="H110" s="40"/>
      <c r="I110" s="227"/>
      <c r="J110" s="40"/>
      <c r="K110" s="40"/>
      <c r="L110" s="44"/>
      <c r="M110" s="228"/>
      <c r="N110" s="229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143</v>
      </c>
      <c r="AU110" s="17" t="s">
        <v>80</v>
      </c>
    </row>
    <row r="111" s="2" customFormat="1">
      <c r="A111" s="38"/>
      <c r="B111" s="39"/>
      <c r="C111" s="40"/>
      <c r="D111" s="230" t="s">
        <v>145</v>
      </c>
      <c r="E111" s="40"/>
      <c r="F111" s="231" t="s">
        <v>1360</v>
      </c>
      <c r="G111" s="40"/>
      <c r="H111" s="40"/>
      <c r="I111" s="227"/>
      <c r="J111" s="40"/>
      <c r="K111" s="40"/>
      <c r="L111" s="44"/>
      <c r="M111" s="228"/>
      <c r="N111" s="229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145</v>
      </c>
      <c r="AU111" s="17" t="s">
        <v>80</v>
      </c>
    </row>
    <row r="112" s="2" customFormat="1">
      <c r="A112" s="38"/>
      <c r="B112" s="39"/>
      <c r="C112" s="40"/>
      <c r="D112" s="225" t="s">
        <v>387</v>
      </c>
      <c r="E112" s="40"/>
      <c r="F112" s="264" t="s">
        <v>1361</v>
      </c>
      <c r="G112" s="40"/>
      <c r="H112" s="40"/>
      <c r="I112" s="227"/>
      <c r="J112" s="40"/>
      <c r="K112" s="40"/>
      <c r="L112" s="44"/>
      <c r="M112" s="228"/>
      <c r="N112" s="229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387</v>
      </c>
      <c r="AU112" s="17" t="s">
        <v>80</v>
      </c>
    </row>
    <row r="113" s="12" customFormat="1" ht="25.92" customHeight="1">
      <c r="A113" s="12"/>
      <c r="B113" s="196"/>
      <c r="C113" s="197"/>
      <c r="D113" s="198" t="s">
        <v>71</v>
      </c>
      <c r="E113" s="199" t="s">
        <v>1362</v>
      </c>
      <c r="F113" s="199" t="s">
        <v>1363</v>
      </c>
      <c r="G113" s="197"/>
      <c r="H113" s="197"/>
      <c r="I113" s="200"/>
      <c r="J113" s="201">
        <f>BK113</f>
        <v>0</v>
      </c>
      <c r="K113" s="197"/>
      <c r="L113" s="202"/>
      <c r="M113" s="203"/>
      <c r="N113" s="204"/>
      <c r="O113" s="204"/>
      <c r="P113" s="205">
        <f>SUM(P114:P129)</f>
        <v>0</v>
      </c>
      <c r="Q113" s="204"/>
      <c r="R113" s="205">
        <f>SUM(R114:R129)</f>
        <v>0</v>
      </c>
      <c r="S113" s="204"/>
      <c r="T113" s="206">
        <f>SUM(T114:T129)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07" t="s">
        <v>171</v>
      </c>
      <c r="AT113" s="208" t="s">
        <v>71</v>
      </c>
      <c r="AU113" s="208" t="s">
        <v>72</v>
      </c>
      <c r="AY113" s="207" t="s">
        <v>134</v>
      </c>
      <c r="BK113" s="209">
        <f>SUM(BK114:BK129)</f>
        <v>0</v>
      </c>
    </row>
    <row r="114" s="2" customFormat="1" ht="16.5" customHeight="1">
      <c r="A114" s="38"/>
      <c r="B114" s="39"/>
      <c r="C114" s="212" t="s">
        <v>181</v>
      </c>
      <c r="D114" s="212" t="s">
        <v>136</v>
      </c>
      <c r="E114" s="213" t="s">
        <v>1364</v>
      </c>
      <c r="F114" s="214" t="s">
        <v>1365</v>
      </c>
      <c r="G114" s="215" t="s">
        <v>353</v>
      </c>
      <c r="H114" s="216">
        <v>1</v>
      </c>
      <c r="I114" s="217"/>
      <c r="J114" s="218">
        <f>ROUND(I114*H114,2)</f>
        <v>0</v>
      </c>
      <c r="K114" s="214" t="s">
        <v>150</v>
      </c>
      <c r="L114" s="44"/>
      <c r="M114" s="219" t="s">
        <v>19</v>
      </c>
      <c r="N114" s="220" t="s">
        <v>43</v>
      </c>
      <c r="O114" s="84"/>
      <c r="P114" s="221">
        <f>O114*H114</f>
        <v>0</v>
      </c>
      <c r="Q114" s="221">
        <v>0</v>
      </c>
      <c r="R114" s="221">
        <f>Q114*H114</f>
        <v>0</v>
      </c>
      <c r="S114" s="221">
        <v>0</v>
      </c>
      <c r="T114" s="222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23" t="s">
        <v>1332</v>
      </c>
      <c r="AT114" s="223" t="s">
        <v>136</v>
      </c>
      <c r="AU114" s="223" t="s">
        <v>80</v>
      </c>
      <c r="AY114" s="17" t="s">
        <v>134</v>
      </c>
      <c r="BE114" s="224">
        <f>IF(N114="základní",J114,0)</f>
        <v>0</v>
      </c>
      <c r="BF114" s="224">
        <f>IF(N114="snížená",J114,0)</f>
        <v>0</v>
      </c>
      <c r="BG114" s="224">
        <f>IF(N114="zákl. přenesená",J114,0)</f>
        <v>0</v>
      </c>
      <c r="BH114" s="224">
        <f>IF(N114="sníž. přenesená",J114,0)</f>
        <v>0</v>
      </c>
      <c r="BI114" s="224">
        <f>IF(N114="nulová",J114,0)</f>
        <v>0</v>
      </c>
      <c r="BJ114" s="17" t="s">
        <v>80</v>
      </c>
      <c r="BK114" s="224">
        <f>ROUND(I114*H114,2)</f>
        <v>0</v>
      </c>
      <c r="BL114" s="17" t="s">
        <v>1332</v>
      </c>
      <c r="BM114" s="223" t="s">
        <v>1366</v>
      </c>
    </row>
    <row r="115" s="2" customFormat="1">
      <c r="A115" s="38"/>
      <c r="B115" s="39"/>
      <c r="C115" s="40"/>
      <c r="D115" s="225" t="s">
        <v>143</v>
      </c>
      <c r="E115" s="40"/>
      <c r="F115" s="226" t="s">
        <v>1365</v>
      </c>
      <c r="G115" s="40"/>
      <c r="H115" s="40"/>
      <c r="I115" s="227"/>
      <c r="J115" s="40"/>
      <c r="K115" s="40"/>
      <c r="L115" s="44"/>
      <c r="M115" s="228"/>
      <c r="N115" s="229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143</v>
      </c>
      <c r="AU115" s="17" t="s">
        <v>80</v>
      </c>
    </row>
    <row r="116" s="2" customFormat="1">
      <c r="A116" s="38"/>
      <c r="B116" s="39"/>
      <c r="C116" s="40"/>
      <c r="D116" s="230" t="s">
        <v>145</v>
      </c>
      <c r="E116" s="40"/>
      <c r="F116" s="231" t="s">
        <v>1367</v>
      </c>
      <c r="G116" s="40"/>
      <c r="H116" s="40"/>
      <c r="I116" s="227"/>
      <c r="J116" s="40"/>
      <c r="K116" s="40"/>
      <c r="L116" s="44"/>
      <c r="M116" s="228"/>
      <c r="N116" s="229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145</v>
      </c>
      <c r="AU116" s="17" t="s">
        <v>80</v>
      </c>
    </row>
    <row r="117" s="2" customFormat="1">
      <c r="A117" s="38"/>
      <c r="B117" s="39"/>
      <c r="C117" s="40"/>
      <c r="D117" s="225" t="s">
        <v>387</v>
      </c>
      <c r="E117" s="40"/>
      <c r="F117" s="264" t="s">
        <v>1368</v>
      </c>
      <c r="G117" s="40"/>
      <c r="H117" s="40"/>
      <c r="I117" s="227"/>
      <c r="J117" s="40"/>
      <c r="K117" s="40"/>
      <c r="L117" s="44"/>
      <c r="M117" s="228"/>
      <c r="N117" s="229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387</v>
      </c>
      <c r="AU117" s="17" t="s">
        <v>80</v>
      </c>
    </row>
    <row r="118" s="2" customFormat="1" ht="33" customHeight="1">
      <c r="A118" s="38"/>
      <c r="B118" s="39"/>
      <c r="C118" s="212" t="s">
        <v>187</v>
      </c>
      <c r="D118" s="212" t="s">
        <v>136</v>
      </c>
      <c r="E118" s="213" t="s">
        <v>1369</v>
      </c>
      <c r="F118" s="214" t="s">
        <v>1370</v>
      </c>
      <c r="G118" s="215" t="s">
        <v>353</v>
      </c>
      <c r="H118" s="216">
        <v>1</v>
      </c>
      <c r="I118" s="217"/>
      <c r="J118" s="218">
        <f>ROUND(I118*H118,2)</f>
        <v>0</v>
      </c>
      <c r="K118" s="214" t="s">
        <v>150</v>
      </c>
      <c r="L118" s="44"/>
      <c r="M118" s="219" t="s">
        <v>19</v>
      </c>
      <c r="N118" s="220" t="s">
        <v>43</v>
      </c>
      <c r="O118" s="84"/>
      <c r="P118" s="221">
        <f>O118*H118</f>
        <v>0</v>
      </c>
      <c r="Q118" s="221">
        <v>0</v>
      </c>
      <c r="R118" s="221">
        <f>Q118*H118</f>
        <v>0</v>
      </c>
      <c r="S118" s="221">
        <v>0</v>
      </c>
      <c r="T118" s="222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23" t="s">
        <v>1332</v>
      </c>
      <c r="AT118" s="223" t="s">
        <v>136</v>
      </c>
      <c r="AU118" s="223" t="s">
        <v>80</v>
      </c>
      <c r="AY118" s="17" t="s">
        <v>134</v>
      </c>
      <c r="BE118" s="224">
        <f>IF(N118="základní",J118,0)</f>
        <v>0</v>
      </c>
      <c r="BF118" s="224">
        <f>IF(N118="snížená",J118,0)</f>
        <v>0</v>
      </c>
      <c r="BG118" s="224">
        <f>IF(N118="zákl. přenesená",J118,0)</f>
        <v>0</v>
      </c>
      <c r="BH118" s="224">
        <f>IF(N118="sníž. přenesená",J118,0)</f>
        <v>0</v>
      </c>
      <c r="BI118" s="224">
        <f>IF(N118="nulová",J118,0)</f>
        <v>0</v>
      </c>
      <c r="BJ118" s="17" t="s">
        <v>80</v>
      </c>
      <c r="BK118" s="224">
        <f>ROUND(I118*H118,2)</f>
        <v>0</v>
      </c>
      <c r="BL118" s="17" t="s">
        <v>1332</v>
      </c>
      <c r="BM118" s="223" t="s">
        <v>1371</v>
      </c>
    </row>
    <row r="119" s="2" customFormat="1">
      <c r="A119" s="38"/>
      <c r="B119" s="39"/>
      <c r="C119" s="40"/>
      <c r="D119" s="225" t="s">
        <v>143</v>
      </c>
      <c r="E119" s="40"/>
      <c r="F119" s="226" t="s">
        <v>1370</v>
      </c>
      <c r="G119" s="40"/>
      <c r="H119" s="40"/>
      <c r="I119" s="227"/>
      <c r="J119" s="40"/>
      <c r="K119" s="40"/>
      <c r="L119" s="44"/>
      <c r="M119" s="228"/>
      <c r="N119" s="229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143</v>
      </c>
      <c r="AU119" s="17" t="s">
        <v>80</v>
      </c>
    </row>
    <row r="120" s="2" customFormat="1">
      <c r="A120" s="38"/>
      <c r="B120" s="39"/>
      <c r="C120" s="40"/>
      <c r="D120" s="230" t="s">
        <v>145</v>
      </c>
      <c r="E120" s="40"/>
      <c r="F120" s="231" t="s">
        <v>1372</v>
      </c>
      <c r="G120" s="40"/>
      <c r="H120" s="40"/>
      <c r="I120" s="227"/>
      <c r="J120" s="40"/>
      <c r="K120" s="40"/>
      <c r="L120" s="44"/>
      <c r="M120" s="228"/>
      <c r="N120" s="229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145</v>
      </c>
      <c r="AU120" s="17" t="s">
        <v>80</v>
      </c>
    </row>
    <row r="121" s="2" customFormat="1" ht="37.8" customHeight="1">
      <c r="A121" s="38"/>
      <c r="B121" s="39"/>
      <c r="C121" s="212" t="s">
        <v>191</v>
      </c>
      <c r="D121" s="212" t="s">
        <v>136</v>
      </c>
      <c r="E121" s="213" t="s">
        <v>1373</v>
      </c>
      <c r="F121" s="214" t="s">
        <v>1374</v>
      </c>
      <c r="G121" s="215" t="s">
        <v>353</v>
      </c>
      <c r="H121" s="216">
        <v>1</v>
      </c>
      <c r="I121" s="217"/>
      <c r="J121" s="218">
        <f>ROUND(I121*H121,2)</f>
        <v>0</v>
      </c>
      <c r="K121" s="214" t="s">
        <v>150</v>
      </c>
      <c r="L121" s="44"/>
      <c r="M121" s="219" t="s">
        <v>19</v>
      </c>
      <c r="N121" s="220" t="s">
        <v>43</v>
      </c>
      <c r="O121" s="84"/>
      <c r="P121" s="221">
        <f>O121*H121</f>
        <v>0</v>
      </c>
      <c r="Q121" s="221">
        <v>0</v>
      </c>
      <c r="R121" s="221">
        <f>Q121*H121</f>
        <v>0</v>
      </c>
      <c r="S121" s="221">
        <v>0</v>
      </c>
      <c r="T121" s="222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3" t="s">
        <v>1332</v>
      </c>
      <c r="AT121" s="223" t="s">
        <v>136</v>
      </c>
      <c r="AU121" s="223" t="s">
        <v>80</v>
      </c>
      <c r="AY121" s="17" t="s">
        <v>134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7" t="s">
        <v>80</v>
      </c>
      <c r="BK121" s="224">
        <f>ROUND(I121*H121,2)</f>
        <v>0</v>
      </c>
      <c r="BL121" s="17" t="s">
        <v>1332</v>
      </c>
      <c r="BM121" s="223" t="s">
        <v>1375</v>
      </c>
    </row>
    <row r="122" s="2" customFormat="1">
      <c r="A122" s="38"/>
      <c r="B122" s="39"/>
      <c r="C122" s="40"/>
      <c r="D122" s="225" t="s">
        <v>143</v>
      </c>
      <c r="E122" s="40"/>
      <c r="F122" s="226" t="s">
        <v>1374</v>
      </c>
      <c r="G122" s="40"/>
      <c r="H122" s="40"/>
      <c r="I122" s="227"/>
      <c r="J122" s="40"/>
      <c r="K122" s="40"/>
      <c r="L122" s="44"/>
      <c r="M122" s="228"/>
      <c r="N122" s="229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143</v>
      </c>
      <c r="AU122" s="17" t="s">
        <v>80</v>
      </c>
    </row>
    <row r="123" s="2" customFormat="1">
      <c r="A123" s="38"/>
      <c r="B123" s="39"/>
      <c r="C123" s="40"/>
      <c r="D123" s="230" t="s">
        <v>145</v>
      </c>
      <c r="E123" s="40"/>
      <c r="F123" s="231" t="s">
        <v>1376</v>
      </c>
      <c r="G123" s="40"/>
      <c r="H123" s="40"/>
      <c r="I123" s="227"/>
      <c r="J123" s="40"/>
      <c r="K123" s="40"/>
      <c r="L123" s="44"/>
      <c r="M123" s="228"/>
      <c r="N123" s="229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145</v>
      </c>
      <c r="AU123" s="17" t="s">
        <v>80</v>
      </c>
    </row>
    <row r="124" s="2" customFormat="1" ht="24.15" customHeight="1">
      <c r="A124" s="38"/>
      <c r="B124" s="39"/>
      <c r="C124" s="212" t="s">
        <v>196</v>
      </c>
      <c r="D124" s="212" t="s">
        <v>136</v>
      </c>
      <c r="E124" s="213" t="s">
        <v>1377</v>
      </c>
      <c r="F124" s="214" t="s">
        <v>1378</v>
      </c>
      <c r="G124" s="215" t="s">
        <v>353</v>
      </c>
      <c r="H124" s="216">
        <v>1</v>
      </c>
      <c r="I124" s="217"/>
      <c r="J124" s="218">
        <f>ROUND(I124*H124,2)</f>
        <v>0</v>
      </c>
      <c r="K124" s="214" t="s">
        <v>150</v>
      </c>
      <c r="L124" s="44"/>
      <c r="M124" s="219" t="s">
        <v>19</v>
      </c>
      <c r="N124" s="220" t="s">
        <v>43</v>
      </c>
      <c r="O124" s="84"/>
      <c r="P124" s="221">
        <f>O124*H124</f>
        <v>0</v>
      </c>
      <c r="Q124" s="221">
        <v>0</v>
      </c>
      <c r="R124" s="221">
        <f>Q124*H124</f>
        <v>0</v>
      </c>
      <c r="S124" s="221">
        <v>0</v>
      </c>
      <c r="T124" s="222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3" t="s">
        <v>1332</v>
      </c>
      <c r="AT124" s="223" t="s">
        <v>136</v>
      </c>
      <c r="AU124" s="223" t="s">
        <v>80</v>
      </c>
      <c r="AY124" s="17" t="s">
        <v>134</v>
      </c>
      <c r="BE124" s="224">
        <f>IF(N124="základní",J124,0)</f>
        <v>0</v>
      </c>
      <c r="BF124" s="224">
        <f>IF(N124="snížená",J124,0)</f>
        <v>0</v>
      </c>
      <c r="BG124" s="224">
        <f>IF(N124="zákl. přenesená",J124,0)</f>
        <v>0</v>
      </c>
      <c r="BH124" s="224">
        <f>IF(N124="sníž. přenesená",J124,0)</f>
        <v>0</v>
      </c>
      <c r="BI124" s="224">
        <f>IF(N124="nulová",J124,0)</f>
        <v>0</v>
      </c>
      <c r="BJ124" s="17" t="s">
        <v>80</v>
      </c>
      <c r="BK124" s="224">
        <f>ROUND(I124*H124,2)</f>
        <v>0</v>
      </c>
      <c r="BL124" s="17" t="s">
        <v>1332</v>
      </c>
      <c r="BM124" s="223" t="s">
        <v>1379</v>
      </c>
    </row>
    <row r="125" s="2" customFormat="1">
      <c r="A125" s="38"/>
      <c r="B125" s="39"/>
      <c r="C125" s="40"/>
      <c r="D125" s="225" t="s">
        <v>143</v>
      </c>
      <c r="E125" s="40"/>
      <c r="F125" s="226" t="s">
        <v>1378</v>
      </c>
      <c r="G125" s="40"/>
      <c r="H125" s="40"/>
      <c r="I125" s="227"/>
      <c r="J125" s="40"/>
      <c r="K125" s="40"/>
      <c r="L125" s="44"/>
      <c r="M125" s="228"/>
      <c r="N125" s="229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143</v>
      </c>
      <c r="AU125" s="17" t="s">
        <v>80</v>
      </c>
    </row>
    <row r="126" s="2" customFormat="1">
      <c r="A126" s="38"/>
      <c r="B126" s="39"/>
      <c r="C126" s="40"/>
      <c r="D126" s="230" t="s">
        <v>145</v>
      </c>
      <c r="E126" s="40"/>
      <c r="F126" s="231" t="s">
        <v>1380</v>
      </c>
      <c r="G126" s="40"/>
      <c r="H126" s="40"/>
      <c r="I126" s="227"/>
      <c r="J126" s="40"/>
      <c r="K126" s="40"/>
      <c r="L126" s="44"/>
      <c r="M126" s="228"/>
      <c r="N126" s="229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145</v>
      </c>
      <c r="AU126" s="17" t="s">
        <v>80</v>
      </c>
    </row>
    <row r="127" s="2" customFormat="1" ht="21.75" customHeight="1">
      <c r="A127" s="38"/>
      <c r="B127" s="39"/>
      <c r="C127" s="212" t="s">
        <v>203</v>
      </c>
      <c r="D127" s="212" t="s">
        <v>136</v>
      </c>
      <c r="E127" s="213" t="s">
        <v>1381</v>
      </c>
      <c r="F127" s="214" t="s">
        <v>1382</v>
      </c>
      <c r="G127" s="215" t="s">
        <v>353</v>
      </c>
      <c r="H127" s="216">
        <v>1</v>
      </c>
      <c r="I127" s="217"/>
      <c r="J127" s="218">
        <f>ROUND(I127*H127,2)</f>
        <v>0</v>
      </c>
      <c r="K127" s="214" t="s">
        <v>150</v>
      </c>
      <c r="L127" s="44"/>
      <c r="M127" s="219" t="s">
        <v>19</v>
      </c>
      <c r="N127" s="220" t="s">
        <v>43</v>
      </c>
      <c r="O127" s="84"/>
      <c r="P127" s="221">
        <f>O127*H127</f>
        <v>0</v>
      </c>
      <c r="Q127" s="221">
        <v>0</v>
      </c>
      <c r="R127" s="221">
        <f>Q127*H127</f>
        <v>0</v>
      </c>
      <c r="S127" s="221">
        <v>0</v>
      </c>
      <c r="T127" s="222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3" t="s">
        <v>1332</v>
      </c>
      <c r="AT127" s="223" t="s">
        <v>136</v>
      </c>
      <c r="AU127" s="223" t="s">
        <v>80</v>
      </c>
      <c r="AY127" s="17" t="s">
        <v>134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17" t="s">
        <v>80</v>
      </c>
      <c r="BK127" s="224">
        <f>ROUND(I127*H127,2)</f>
        <v>0</v>
      </c>
      <c r="BL127" s="17" t="s">
        <v>1332</v>
      </c>
      <c r="BM127" s="223" t="s">
        <v>1383</v>
      </c>
    </row>
    <row r="128" s="2" customFormat="1">
      <c r="A128" s="38"/>
      <c r="B128" s="39"/>
      <c r="C128" s="40"/>
      <c r="D128" s="225" t="s">
        <v>143</v>
      </c>
      <c r="E128" s="40"/>
      <c r="F128" s="226" t="s">
        <v>1384</v>
      </c>
      <c r="G128" s="40"/>
      <c r="H128" s="40"/>
      <c r="I128" s="227"/>
      <c r="J128" s="40"/>
      <c r="K128" s="40"/>
      <c r="L128" s="44"/>
      <c r="M128" s="228"/>
      <c r="N128" s="229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143</v>
      </c>
      <c r="AU128" s="17" t="s">
        <v>80</v>
      </c>
    </row>
    <row r="129" s="2" customFormat="1">
      <c r="A129" s="38"/>
      <c r="B129" s="39"/>
      <c r="C129" s="40"/>
      <c r="D129" s="230" t="s">
        <v>145</v>
      </c>
      <c r="E129" s="40"/>
      <c r="F129" s="231" t="s">
        <v>1385</v>
      </c>
      <c r="G129" s="40"/>
      <c r="H129" s="40"/>
      <c r="I129" s="227"/>
      <c r="J129" s="40"/>
      <c r="K129" s="40"/>
      <c r="L129" s="44"/>
      <c r="M129" s="228"/>
      <c r="N129" s="229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145</v>
      </c>
      <c r="AU129" s="17" t="s">
        <v>80</v>
      </c>
    </row>
    <row r="130" s="12" customFormat="1" ht="25.92" customHeight="1">
      <c r="A130" s="12"/>
      <c r="B130" s="196"/>
      <c r="C130" s="197"/>
      <c r="D130" s="198" t="s">
        <v>71</v>
      </c>
      <c r="E130" s="199" t="s">
        <v>1386</v>
      </c>
      <c r="F130" s="199" t="s">
        <v>1387</v>
      </c>
      <c r="G130" s="197"/>
      <c r="H130" s="197"/>
      <c r="I130" s="200"/>
      <c r="J130" s="201">
        <f>BK130</f>
        <v>0</v>
      </c>
      <c r="K130" s="197"/>
      <c r="L130" s="202"/>
      <c r="M130" s="203"/>
      <c r="N130" s="204"/>
      <c r="O130" s="204"/>
      <c r="P130" s="205">
        <f>SUM(P131:P153)</f>
        <v>0</v>
      </c>
      <c r="Q130" s="204"/>
      <c r="R130" s="205">
        <f>SUM(R131:R153)</f>
        <v>0</v>
      </c>
      <c r="S130" s="204"/>
      <c r="T130" s="206">
        <f>SUM(T131:T153)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7" t="s">
        <v>171</v>
      </c>
      <c r="AT130" s="208" t="s">
        <v>71</v>
      </c>
      <c r="AU130" s="208" t="s">
        <v>72</v>
      </c>
      <c r="AY130" s="207" t="s">
        <v>134</v>
      </c>
      <c r="BK130" s="209">
        <f>SUM(BK131:BK153)</f>
        <v>0</v>
      </c>
    </row>
    <row r="131" s="2" customFormat="1" ht="16.5" customHeight="1">
      <c r="A131" s="38"/>
      <c r="B131" s="39"/>
      <c r="C131" s="212" t="s">
        <v>210</v>
      </c>
      <c r="D131" s="212" t="s">
        <v>136</v>
      </c>
      <c r="E131" s="213" t="s">
        <v>1388</v>
      </c>
      <c r="F131" s="214" t="s">
        <v>1389</v>
      </c>
      <c r="G131" s="215" t="s">
        <v>353</v>
      </c>
      <c r="H131" s="216">
        <v>1</v>
      </c>
      <c r="I131" s="217"/>
      <c r="J131" s="218">
        <f>ROUND(I131*H131,2)</f>
        <v>0</v>
      </c>
      <c r="K131" s="214" t="s">
        <v>150</v>
      </c>
      <c r="L131" s="44"/>
      <c r="M131" s="219" t="s">
        <v>19</v>
      </c>
      <c r="N131" s="220" t="s">
        <v>43</v>
      </c>
      <c r="O131" s="84"/>
      <c r="P131" s="221">
        <f>O131*H131</f>
        <v>0</v>
      </c>
      <c r="Q131" s="221">
        <v>0</v>
      </c>
      <c r="R131" s="221">
        <f>Q131*H131</f>
        <v>0</v>
      </c>
      <c r="S131" s="221">
        <v>0</v>
      </c>
      <c r="T131" s="222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3" t="s">
        <v>1332</v>
      </c>
      <c r="AT131" s="223" t="s">
        <v>136</v>
      </c>
      <c r="AU131" s="223" t="s">
        <v>80</v>
      </c>
      <c r="AY131" s="17" t="s">
        <v>134</v>
      </c>
      <c r="BE131" s="224">
        <f>IF(N131="základní",J131,0)</f>
        <v>0</v>
      </c>
      <c r="BF131" s="224">
        <f>IF(N131="snížená",J131,0)</f>
        <v>0</v>
      </c>
      <c r="BG131" s="224">
        <f>IF(N131="zákl. přenesená",J131,0)</f>
        <v>0</v>
      </c>
      <c r="BH131" s="224">
        <f>IF(N131="sníž. přenesená",J131,0)</f>
        <v>0</v>
      </c>
      <c r="BI131" s="224">
        <f>IF(N131="nulová",J131,0)</f>
        <v>0</v>
      </c>
      <c r="BJ131" s="17" t="s">
        <v>80</v>
      </c>
      <c r="BK131" s="224">
        <f>ROUND(I131*H131,2)</f>
        <v>0</v>
      </c>
      <c r="BL131" s="17" t="s">
        <v>1332</v>
      </c>
      <c r="BM131" s="223" t="s">
        <v>1390</v>
      </c>
    </row>
    <row r="132" s="2" customFormat="1">
      <c r="A132" s="38"/>
      <c r="B132" s="39"/>
      <c r="C132" s="40"/>
      <c r="D132" s="225" t="s">
        <v>143</v>
      </c>
      <c r="E132" s="40"/>
      <c r="F132" s="226" t="s">
        <v>1389</v>
      </c>
      <c r="G132" s="40"/>
      <c r="H132" s="40"/>
      <c r="I132" s="227"/>
      <c r="J132" s="40"/>
      <c r="K132" s="40"/>
      <c r="L132" s="44"/>
      <c r="M132" s="228"/>
      <c r="N132" s="229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143</v>
      </c>
      <c r="AU132" s="17" t="s">
        <v>80</v>
      </c>
    </row>
    <row r="133" s="2" customFormat="1">
      <c r="A133" s="38"/>
      <c r="B133" s="39"/>
      <c r="C133" s="40"/>
      <c r="D133" s="230" t="s">
        <v>145</v>
      </c>
      <c r="E133" s="40"/>
      <c r="F133" s="231" t="s">
        <v>1391</v>
      </c>
      <c r="G133" s="40"/>
      <c r="H133" s="40"/>
      <c r="I133" s="227"/>
      <c r="J133" s="40"/>
      <c r="K133" s="40"/>
      <c r="L133" s="44"/>
      <c r="M133" s="228"/>
      <c r="N133" s="229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145</v>
      </c>
      <c r="AU133" s="17" t="s">
        <v>80</v>
      </c>
    </row>
    <row r="134" s="2" customFormat="1">
      <c r="A134" s="38"/>
      <c r="B134" s="39"/>
      <c r="C134" s="40"/>
      <c r="D134" s="225" t="s">
        <v>387</v>
      </c>
      <c r="E134" s="40"/>
      <c r="F134" s="264" t="s">
        <v>1392</v>
      </c>
      <c r="G134" s="40"/>
      <c r="H134" s="40"/>
      <c r="I134" s="227"/>
      <c r="J134" s="40"/>
      <c r="K134" s="40"/>
      <c r="L134" s="44"/>
      <c r="M134" s="228"/>
      <c r="N134" s="229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387</v>
      </c>
      <c r="AU134" s="17" t="s">
        <v>80</v>
      </c>
    </row>
    <row r="135" s="2" customFormat="1" ht="16.5" customHeight="1">
      <c r="A135" s="38"/>
      <c r="B135" s="39"/>
      <c r="C135" s="212" t="s">
        <v>217</v>
      </c>
      <c r="D135" s="212" t="s">
        <v>136</v>
      </c>
      <c r="E135" s="213" t="s">
        <v>1393</v>
      </c>
      <c r="F135" s="214" t="s">
        <v>1394</v>
      </c>
      <c r="G135" s="215" t="s">
        <v>353</v>
      </c>
      <c r="H135" s="216">
        <v>1</v>
      </c>
      <c r="I135" s="217"/>
      <c r="J135" s="218">
        <f>ROUND(I135*H135,2)</f>
        <v>0</v>
      </c>
      <c r="K135" s="214" t="s">
        <v>150</v>
      </c>
      <c r="L135" s="44"/>
      <c r="M135" s="219" t="s">
        <v>19</v>
      </c>
      <c r="N135" s="220" t="s">
        <v>43</v>
      </c>
      <c r="O135" s="84"/>
      <c r="P135" s="221">
        <f>O135*H135</f>
        <v>0</v>
      </c>
      <c r="Q135" s="221">
        <v>0</v>
      </c>
      <c r="R135" s="221">
        <f>Q135*H135</f>
        <v>0</v>
      </c>
      <c r="S135" s="221">
        <v>0</v>
      </c>
      <c r="T135" s="222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3" t="s">
        <v>1332</v>
      </c>
      <c r="AT135" s="223" t="s">
        <v>136</v>
      </c>
      <c r="AU135" s="223" t="s">
        <v>80</v>
      </c>
      <c r="AY135" s="17" t="s">
        <v>134</v>
      </c>
      <c r="BE135" s="224">
        <f>IF(N135="základní",J135,0)</f>
        <v>0</v>
      </c>
      <c r="BF135" s="224">
        <f>IF(N135="snížená",J135,0)</f>
        <v>0</v>
      </c>
      <c r="BG135" s="224">
        <f>IF(N135="zákl. přenesená",J135,0)</f>
        <v>0</v>
      </c>
      <c r="BH135" s="224">
        <f>IF(N135="sníž. přenesená",J135,0)</f>
        <v>0</v>
      </c>
      <c r="BI135" s="224">
        <f>IF(N135="nulová",J135,0)</f>
        <v>0</v>
      </c>
      <c r="BJ135" s="17" t="s">
        <v>80</v>
      </c>
      <c r="BK135" s="224">
        <f>ROUND(I135*H135,2)</f>
        <v>0</v>
      </c>
      <c r="BL135" s="17" t="s">
        <v>1332</v>
      </c>
      <c r="BM135" s="223" t="s">
        <v>1395</v>
      </c>
    </row>
    <row r="136" s="2" customFormat="1">
      <c r="A136" s="38"/>
      <c r="B136" s="39"/>
      <c r="C136" s="40"/>
      <c r="D136" s="225" t="s">
        <v>143</v>
      </c>
      <c r="E136" s="40"/>
      <c r="F136" s="226" t="s">
        <v>1394</v>
      </c>
      <c r="G136" s="40"/>
      <c r="H136" s="40"/>
      <c r="I136" s="227"/>
      <c r="J136" s="40"/>
      <c r="K136" s="40"/>
      <c r="L136" s="44"/>
      <c r="M136" s="228"/>
      <c r="N136" s="229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143</v>
      </c>
      <c r="AU136" s="17" t="s">
        <v>80</v>
      </c>
    </row>
    <row r="137" s="2" customFormat="1">
      <c r="A137" s="38"/>
      <c r="B137" s="39"/>
      <c r="C137" s="40"/>
      <c r="D137" s="230" t="s">
        <v>145</v>
      </c>
      <c r="E137" s="40"/>
      <c r="F137" s="231" t="s">
        <v>1396</v>
      </c>
      <c r="G137" s="40"/>
      <c r="H137" s="40"/>
      <c r="I137" s="227"/>
      <c r="J137" s="40"/>
      <c r="K137" s="40"/>
      <c r="L137" s="44"/>
      <c r="M137" s="228"/>
      <c r="N137" s="229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145</v>
      </c>
      <c r="AU137" s="17" t="s">
        <v>80</v>
      </c>
    </row>
    <row r="138" s="2" customFormat="1">
      <c r="A138" s="38"/>
      <c r="B138" s="39"/>
      <c r="C138" s="40"/>
      <c r="D138" s="225" t="s">
        <v>387</v>
      </c>
      <c r="E138" s="40"/>
      <c r="F138" s="264" t="s">
        <v>1397</v>
      </c>
      <c r="G138" s="40"/>
      <c r="H138" s="40"/>
      <c r="I138" s="227"/>
      <c r="J138" s="40"/>
      <c r="K138" s="40"/>
      <c r="L138" s="44"/>
      <c r="M138" s="228"/>
      <c r="N138" s="229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387</v>
      </c>
      <c r="AU138" s="17" t="s">
        <v>80</v>
      </c>
    </row>
    <row r="139" s="2" customFormat="1" ht="16.5" customHeight="1">
      <c r="A139" s="38"/>
      <c r="B139" s="39"/>
      <c r="C139" s="212" t="s">
        <v>224</v>
      </c>
      <c r="D139" s="212" t="s">
        <v>136</v>
      </c>
      <c r="E139" s="213" t="s">
        <v>1398</v>
      </c>
      <c r="F139" s="214" t="s">
        <v>1399</v>
      </c>
      <c r="G139" s="215" t="s">
        <v>353</v>
      </c>
      <c r="H139" s="216">
        <v>1</v>
      </c>
      <c r="I139" s="217"/>
      <c r="J139" s="218">
        <f>ROUND(I139*H139,2)</f>
        <v>0</v>
      </c>
      <c r="K139" s="214" t="s">
        <v>150</v>
      </c>
      <c r="L139" s="44"/>
      <c r="M139" s="219" t="s">
        <v>19</v>
      </c>
      <c r="N139" s="220" t="s">
        <v>43</v>
      </c>
      <c r="O139" s="84"/>
      <c r="P139" s="221">
        <f>O139*H139</f>
        <v>0</v>
      </c>
      <c r="Q139" s="221">
        <v>0</v>
      </c>
      <c r="R139" s="221">
        <f>Q139*H139</f>
        <v>0</v>
      </c>
      <c r="S139" s="221">
        <v>0</v>
      </c>
      <c r="T139" s="222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3" t="s">
        <v>1332</v>
      </c>
      <c r="AT139" s="223" t="s">
        <v>136</v>
      </c>
      <c r="AU139" s="223" t="s">
        <v>80</v>
      </c>
      <c r="AY139" s="17" t="s">
        <v>134</v>
      </c>
      <c r="BE139" s="224">
        <f>IF(N139="základní",J139,0)</f>
        <v>0</v>
      </c>
      <c r="BF139" s="224">
        <f>IF(N139="snížená",J139,0)</f>
        <v>0</v>
      </c>
      <c r="BG139" s="224">
        <f>IF(N139="zákl. přenesená",J139,0)</f>
        <v>0</v>
      </c>
      <c r="BH139" s="224">
        <f>IF(N139="sníž. přenesená",J139,0)</f>
        <v>0</v>
      </c>
      <c r="BI139" s="224">
        <f>IF(N139="nulová",J139,0)</f>
        <v>0</v>
      </c>
      <c r="BJ139" s="17" t="s">
        <v>80</v>
      </c>
      <c r="BK139" s="224">
        <f>ROUND(I139*H139,2)</f>
        <v>0</v>
      </c>
      <c r="BL139" s="17" t="s">
        <v>1332</v>
      </c>
      <c r="BM139" s="223" t="s">
        <v>1400</v>
      </c>
    </row>
    <row r="140" s="2" customFormat="1">
      <c r="A140" s="38"/>
      <c r="B140" s="39"/>
      <c r="C140" s="40"/>
      <c r="D140" s="225" t="s">
        <v>143</v>
      </c>
      <c r="E140" s="40"/>
      <c r="F140" s="226" t="s">
        <v>1399</v>
      </c>
      <c r="G140" s="40"/>
      <c r="H140" s="40"/>
      <c r="I140" s="227"/>
      <c r="J140" s="40"/>
      <c r="K140" s="40"/>
      <c r="L140" s="44"/>
      <c r="M140" s="228"/>
      <c r="N140" s="229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143</v>
      </c>
      <c r="AU140" s="17" t="s">
        <v>80</v>
      </c>
    </row>
    <row r="141" s="2" customFormat="1">
      <c r="A141" s="38"/>
      <c r="B141" s="39"/>
      <c r="C141" s="40"/>
      <c r="D141" s="230" t="s">
        <v>145</v>
      </c>
      <c r="E141" s="40"/>
      <c r="F141" s="231" t="s">
        <v>1401</v>
      </c>
      <c r="G141" s="40"/>
      <c r="H141" s="40"/>
      <c r="I141" s="227"/>
      <c r="J141" s="40"/>
      <c r="K141" s="40"/>
      <c r="L141" s="44"/>
      <c r="M141" s="228"/>
      <c r="N141" s="229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145</v>
      </c>
      <c r="AU141" s="17" t="s">
        <v>80</v>
      </c>
    </row>
    <row r="142" s="2" customFormat="1">
      <c r="A142" s="38"/>
      <c r="B142" s="39"/>
      <c r="C142" s="40"/>
      <c r="D142" s="225" t="s">
        <v>387</v>
      </c>
      <c r="E142" s="40"/>
      <c r="F142" s="264" t="s">
        <v>1402</v>
      </c>
      <c r="G142" s="40"/>
      <c r="H142" s="40"/>
      <c r="I142" s="227"/>
      <c r="J142" s="40"/>
      <c r="K142" s="40"/>
      <c r="L142" s="44"/>
      <c r="M142" s="228"/>
      <c r="N142" s="229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387</v>
      </c>
      <c r="AU142" s="17" t="s">
        <v>80</v>
      </c>
    </row>
    <row r="143" s="2" customFormat="1" ht="16.5" customHeight="1">
      <c r="A143" s="38"/>
      <c r="B143" s="39"/>
      <c r="C143" s="212" t="s">
        <v>8</v>
      </c>
      <c r="D143" s="212" t="s">
        <v>136</v>
      </c>
      <c r="E143" s="213" t="s">
        <v>1403</v>
      </c>
      <c r="F143" s="214" t="s">
        <v>1404</v>
      </c>
      <c r="G143" s="215" t="s">
        <v>353</v>
      </c>
      <c r="H143" s="216">
        <v>1</v>
      </c>
      <c r="I143" s="217"/>
      <c r="J143" s="218">
        <f>ROUND(I143*H143,2)</f>
        <v>0</v>
      </c>
      <c r="K143" s="214" t="s">
        <v>150</v>
      </c>
      <c r="L143" s="44"/>
      <c r="M143" s="219" t="s">
        <v>19</v>
      </c>
      <c r="N143" s="220" t="s">
        <v>43</v>
      </c>
      <c r="O143" s="84"/>
      <c r="P143" s="221">
        <f>O143*H143</f>
        <v>0</v>
      </c>
      <c r="Q143" s="221">
        <v>0</v>
      </c>
      <c r="R143" s="221">
        <f>Q143*H143</f>
        <v>0</v>
      </c>
      <c r="S143" s="221">
        <v>0</v>
      </c>
      <c r="T143" s="222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3" t="s">
        <v>1332</v>
      </c>
      <c r="AT143" s="223" t="s">
        <v>136</v>
      </c>
      <c r="AU143" s="223" t="s">
        <v>80</v>
      </c>
      <c r="AY143" s="17" t="s">
        <v>134</v>
      </c>
      <c r="BE143" s="224">
        <f>IF(N143="základní",J143,0)</f>
        <v>0</v>
      </c>
      <c r="BF143" s="224">
        <f>IF(N143="snížená",J143,0)</f>
        <v>0</v>
      </c>
      <c r="BG143" s="224">
        <f>IF(N143="zákl. přenesená",J143,0)</f>
        <v>0</v>
      </c>
      <c r="BH143" s="224">
        <f>IF(N143="sníž. přenesená",J143,0)</f>
        <v>0</v>
      </c>
      <c r="BI143" s="224">
        <f>IF(N143="nulová",J143,0)</f>
        <v>0</v>
      </c>
      <c r="BJ143" s="17" t="s">
        <v>80</v>
      </c>
      <c r="BK143" s="224">
        <f>ROUND(I143*H143,2)</f>
        <v>0</v>
      </c>
      <c r="BL143" s="17" t="s">
        <v>1332</v>
      </c>
      <c r="BM143" s="223" t="s">
        <v>1405</v>
      </c>
    </row>
    <row r="144" s="2" customFormat="1">
      <c r="A144" s="38"/>
      <c r="B144" s="39"/>
      <c r="C144" s="40"/>
      <c r="D144" s="225" t="s">
        <v>143</v>
      </c>
      <c r="E144" s="40"/>
      <c r="F144" s="226" t="s">
        <v>1404</v>
      </c>
      <c r="G144" s="40"/>
      <c r="H144" s="40"/>
      <c r="I144" s="227"/>
      <c r="J144" s="40"/>
      <c r="K144" s="40"/>
      <c r="L144" s="44"/>
      <c r="M144" s="228"/>
      <c r="N144" s="229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143</v>
      </c>
      <c r="AU144" s="17" t="s">
        <v>80</v>
      </c>
    </row>
    <row r="145" s="2" customFormat="1">
      <c r="A145" s="38"/>
      <c r="B145" s="39"/>
      <c r="C145" s="40"/>
      <c r="D145" s="230" t="s">
        <v>145</v>
      </c>
      <c r="E145" s="40"/>
      <c r="F145" s="231" t="s">
        <v>1406</v>
      </c>
      <c r="G145" s="40"/>
      <c r="H145" s="40"/>
      <c r="I145" s="227"/>
      <c r="J145" s="40"/>
      <c r="K145" s="40"/>
      <c r="L145" s="44"/>
      <c r="M145" s="228"/>
      <c r="N145" s="229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145</v>
      </c>
      <c r="AU145" s="17" t="s">
        <v>80</v>
      </c>
    </row>
    <row r="146" s="2" customFormat="1">
      <c r="A146" s="38"/>
      <c r="B146" s="39"/>
      <c r="C146" s="40"/>
      <c r="D146" s="225" t="s">
        <v>387</v>
      </c>
      <c r="E146" s="40"/>
      <c r="F146" s="264" t="s">
        <v>1407</v>
      </c>
      <c r="G146" s="40"/>
      <c r="H146" s="40"/>
      <c r="I146" s="227"/>
      <c r="J146" s="40"/>
      <c r="K146" s="40"/>
      <c r="L146" s="44"/>
      <c r="M146" s="228"/>
      <c r="N146" s="229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387</v>
      </c>
      <c r="AU146" s="17" t="s">
        <v>80</v>
      </c>
    </row>
    <row r="147" s="2" customFormat="1" ht="16.5" customHeight="1">
      <c r="A147" s="38"/>
      <c r="B147" s="39"/>
      <c r="C147" s="212" t="s">
        <v>238</v>
      </c>
      <c r="D147" s="212" t="s">
        <v>136</v>
      </c>
      <c r="E147" s="213" t="s">
        <v>1408</v>
      </c>
      <c r="F147" s="214" t="s">
        <v>1409</v>
      </c>
      <c r="G147" s="215" t="s">
        <v>353</v>
      </c>
      <c r="H147" s="216">
        <v>1</v>
      </c>
      <c r="I147" s="217"/>
      <c r="J147" s="218">
        <f>ROUND(I147*H147,2)</f>
        <v>0</v>
      </c>
      <c r="K147" s="214" t="s">
        <v>150</v>
      </c>
      <c r="L147" s="44"/>
      <c r="M147" s="219" t="s">
        <v>19</v>
      </c>
      <c r="N147" s="220" t="s">
        <v>43</v>
      </c>
      <c r="O147" s="84"/>
      <c r="P147" s="221">
        <f>O147*H147</f>
        <v>0</v>
      </c>
      <c r="Q147" s="221">
        <v>0</v>
      </c>
      <c r="R147" s="221">
        <f>Q147*H147</f>
        <v>0</v>
      </c>
      <c r="S147" s="221">
        <v>0</v>
      </c>
      <c r="T147" s="222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3" t="s">
        <v>1332</v>
      </c>
      <c r="AT147" s="223" t="s">
        <v>136</v>
      </c>
      <c r="AU147" s="223" t="s">
        <v>80</v>
      </c>
      <c r="AY147" s="17" t="s">
        <v>134</v>
      </c>
      <c r="BE147" s="224">
        <f>IF(N147="základní",J147,0)</f>
        <v>0</v>
      </c>
      <c r="BF147" s="224">
        <f>IF(N147="snížená",J147,0)</f>
        <v>0</v>
      </c>
      <c r="BG147" s="224">
        <f>IF(N147="zákl. přenesená",J147,0)</f>
        <v>0</v>
      </c>
      <c r="BH147" s="224">
        <f>IF(N147="sníž. přenesená",J147,0)</f>
        <v>0</v>
      </c>
      <c r="BI147" s="224">
        <f>IF(N147="nulová",J147,0)</f>
        <v>0</v>
      </c>
      <c r="BJ147" s="17" t="s">
        <v>80</v>
      </c>
      <c r="BK147" s="224">
        <f>ROUND(I147*H147,2)</f>
        <v>0</v>
      </c>
      <c r="BL147" s="17" t="s">
        <v>1332</v>
      </c>
      <c r="BM147" s="223" t="s">
        <v>1410</v>
      </c>
    </row>
    <row r="148" s="2" customFormat="1">
      <c r="A148" s="38"/>
      <c r="B148" s="39"/>
      <c r="C148" s="40"/>
      <c r="D148" s="225" t="s">
        <v>143</v>
      </c>
      <c r="E148" s="40"/>
      <c r="F148" s="226" t="s">
        <v>1409</v>
      </c>
      <c r="G148" s="40"/>
      <c r="H148" s="40"/>
      <c r="I148" s="227"/>
      <c r="J148" s="40"/>
      <c r="K148" s="40"/>
      <c r="L148" s="44"/>
      <c r="M148" s="228"/>
      <c r="N148" s="229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143</v>
      </c>
      <c r="AU148" s="17" t="s">
        <v>80</v>
      </c>
    </row>
    <row r="149" s="2" customFormat="1">
      <c r="A149" s="38"/>
      <c r="B149" s="39"/>
      <c r="C149" s="40"/>
      <c r="D149" s="230" t="s">
        <v>145</v>
      </c>
      <c r="E149" s="40"/>
      <c r="F149" s="231" t="s">
        <v>1411</v>
      </c>
      <c r="G149" s="40"/>
      <c r="H149" s="40"/>
      <c r="I149" s="227"/>
      <c r="J149" s="40"/>
      <c r="K149" s="40"/>
      <c r="L149" s="44"/>
      <c r="M149" s="228"/>
      <c r="N149" s="229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145</v>
      </c>
      <c r="AU149" s="17" t="s">
        <v>80</v>
      </c>
    </row>
    <row r="150" s="2" customFormat="1">
      <c r="A150" s="38"/>
      <c r="B150" s="39"/>
      <c r="C150" s="40"/>
      <c r="D150" s="225" t="s">
        <v>387</v>
      </c>
      <c r="E150" s="40"/>
      <c r="F150" s="264" t="s">
        <v>1412</v>
      </c>
      <c r="G150" s="40"/>
      <c r="H150" s="40"/>
      <c r="I150" s="227"/>
      <c r="J150" s="40"/>
      <c r="K150" s="40"/>
      <c r="L150" s="44"/>
      <c r="M150" s="228"/>
      <c r="N150" s="229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387</v>
      </c>
      <c r="AU150" s="17" t="s">
        <v>80</v>
      </c>
    </row>
    <row r="151" s="2" customFormat="1" ht="16.5" customHeight="1">
      <c r="A151" s="38"/>
      <c r="B151" s="39"/>
      <c r="C151" s="212" t="s">
        <v>272</v>
      </c>
      <c r="D151" s="212" t="s">
        <v>136</v>
      </c>
      <c r="E151" s="213" t="s">
        <v>1413</v>
      </c>
      <c r="F151" s="214" t="s">
        <v>1414</v>
      </c>
      <c r="G151" s="215" t="s">
        <v>353</v>
      </c>
      <c r="H151" s="216">
        <v>1</v>
      </c>
      <c r="I151" s="217"/>
      <c r="J151" s="218">
        <f>ROUND(I151*H151,2)</f>
        <v>0</v>
      </c>
      <c r="K151" s="214" t="s">
        <v>150</v>
      </c>
      <c r="L151" s="44"/>
      <c r="M151" s="219" t="s">
        <v>19</v>
      </c>
      <c r="N151" s="220" t="s">
        <v>43</v>
      </c>
      <c r="O151" s="84"/>
      <c r="P151" s="221">
        <f>O151*H151</f>
        <v>0</v>
      </c>
      <c r="Q151" s="221">
        <v>0</v>
      </c>
      <c r="R151" s="221">
        <f>Q151*H151</f>
        <v>0</v>
      </c>
      <c r="S151" s="221">
        <v>0</v>
      </c>
      <c r="T151" s="222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3" t="s">
        <v>1332</v>
      </c>
      <c r="AT151" s="223" t="s">
        <v>136</v>
      </c>
      <c r="AU151" s="223" t="s">
        <v>80</v>
      </c>
      <c r="AY151" s="17" t="s">
        <v>134</v>
      </c>
      <c r="BE151" s="224">
        <f>IF(N151="základní",J151,0)</f>
        <v>0</v>
      </c>
      <c r="BF151" s="224">
        <f>IF(N151="snížená",J151,0)</f>
        <v>0</v>
      </c>
      <c r="BG151" s="224">
        <f>IF(N151="zákl. přenesená",J151,0)</f>
        <v>0</v>
      </c>
      <c r="BH151" s="224">
        <f>IF(N151="sníž. přenesená",J151,0)</f>
        <v>0</v>
      </c>
      <c r="BI151" s="224">
        <f>IF(N151="nulová",J151,0)</f>
        <v>0</v>
      </c>
      <c r="BJ151" s="17" t="s">
        <v>80</v>
      </c>
      <c r="BK151" s="224">
        <f>ROUND(I151*H151,2)</f>
        <v>0</v>
      </c>
      <c r="BL151" s="17" t="s">
        <v>1332</v>
      </c>
      <c r="BM151" s="223" t="s">
        <v>1415</v>
      </c>
    </row>
    <row r="152" s="2" customFormat="1">
      <c r="A152" s="38"/>
      <c r="B152" s="39"/>
      <c r="C152" s="40"/>
      <c r="D152" s="225" t="s">
        <v>143</v>
      </c>
      <c r="E152" s="40"/>
      <c r="F152" s="226" t="s">
        <v>1416</v>
      </c>
      <c r="G152" s="40"/>
      <c r="H152" s="40"/>
      <c r="I152" s="227"/>
      <c r="J152" s="40"/>
      <c r="K152" s="40"/>
      <c r="L152" s="44"/>
      <c r="M152" s="228"/>
      <c r="N152" s="229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143</v>
      </c>
      <c r="AU152" s="17" t="s">
        <v>80</v>
      </c>
    </row>
    <row r="153" s="2" customFormat="1">
      <c r="A153" s="38"/>
      <c r="B153" s="39"/>
      <c r="C153" s="40"/>
      <c r="D153" s="230" t="s">
        <v>145</v>
      </c>
      <c r="E153" s="40"/>
      <c r="F153" s="231" t="s">
        <v>1417</v>
      </c>
      <c r="G153" s="40"/>
      <c r="H153" s="40"/>
      <c r="I153" s="227"/>
      <c r="J153" s="40"/>
      <c r="K153" s="40"/>
      <c r="L153" s="44"/>
      <c r="M153" s="228"/>
      <c r="N153" s="229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145</v>
      </c>
      <c r="AU153" s="17" t="s">
        <v>80</v>
      </c>
    </row>
    <row r="154" s="12" customFormat="1" ht="25.92" customHeight="1">
      <c r="A154" s="12"/>
      <c r="B154" s="196"/>
      <c r="C154" s="197"/>
      <c r="D154" s="198" t="s">
        <v>71</v>
      </c>
      <c r="E154" s="199" t="s">
        <v>1418</v>
      </c>
      <c r="F154" s="199" t="s">
        <v>1419</v>
      </c>
      <c r="G154" s="197"/>
      <c r="H154" s="197"/>
      <c r="I154" s="200"/>
      <c r="J154" s="201">
        <f>BK154</f>
        <v>0</v>
      </c>
      <c r="K154" s="197"/>
      <c r="L154" s="202"/>
      <c r="M154" s="203"/>
      <c r="N154" s="204"/>
      <c r="O154" s="204"/>
      <c r="P154" s="205">
        <f>SUM(P155:P158)</f>
        <v>0</v>
      </c>
      <c r="Q154" s="204"/>
      <c r="R154" s="205">
        <f>SUM(R155:R158)</f>
        <v>0</v>
      </c>
      <c r="S154" s="204"/>
      <c r="T154" s="206">
        <f>SUM(T155:T158)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07" t="s">
        <v>171</v>
      </c>
      <c r="AT154" s="208" t="s">
        <v>71</v>
      </c>
      <c r="AU154" s="208" t="s">
        <v>72</v>
      </c>
      <c r="AY154" s="207" t="s">
        <v>134</v>
      </c>
      <c r="BK154" s="209">
        <f>SUM(BK155:BK158)</f>
        <v>0</v>
      </c>
    </row>
    <row r="155" s="2" customFormat="1" ht="16.5" customHeight="1">
      <c r="A155" s="38"/>
      <c r="B155" s="39"/>
      <c r="C155" s="212" t="s">
        <v>245</v>
      </c>
      <c r="D155" s="212" t="s">
        <v>136</v>
      </c>
      <c r="E155" s="213" t="s">
        <v>1420</v>
      </c>
      <c r="F155" s="214" t="s">
        <v>1421</v>
      </c>
      <c r="G155" s="215" t="s">
        <v>353</v>
      </c>
      <c r="H155" s="216">
        <v>1</v>
      </c>
      <c r="I155" s="217"/>
      <c r="J155" s="218">
        <f>ROUND(I155*H155,2)</f>
        <v>0</v>
      </c>
      <c r="K155" s="214" t="s">
        <v>150</v>
      </c>
      <c r="L155" s="44"/>
      <c r="M155" s="219" t="s">
        <v>19</v>
      </c>
      <c r="N155" s="220" t="s">
        <v>43</v>
      </c>
      <c r="O155" s="84"/>
      <c r="P155" s="221">
        <f>O155*H155</f>
        <v>0</v>
      </c>
      <c r="Q155" s="221">
        <v>0</v>
      </c>
      <c r="R155" s="221">
        <f>Q155*H155</f>
        <v>0</v>
      </c>
      <c r="S155" s="221">
        <v>0</v>
      </c>
      <c r="T155" s="222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3" t="s">
        <v>1332</v>
      </c>
      <c r="AT155" s="223" t="s">
        <v>136</v>
      </c>
      <c r="AU155" s="223" t="s">
        <v>80</v>
      </c>
      <c r="AY155" s="17" t="s">
        <v>134</v>
      </c>
      <c r="BE155" s="224">
        <f>IF(N155="základní",J155,0)</f>
        <v>0</v>
      </c>
      <c r="BF155" s="224">
        <f>IF(N155="snížená",J155,0)</f>
        <v>0</v>
      </c>
      <c r="BG155" s="224">
        <f>IF(N155="zákl. přenesená",J155,0)</f>
        <v>0</v>
      </c>
      <c r="BH155" s="224">
        <f>IF(N155="sníž. přenesená",J155,0)</f>
        <v>0</v>
      </c>
      <c r="BI155" s="224">
        <f>IF(N155="nulová",J155,0)</f>
        <v>0</v>
      </c>
      <c r="BJ155" s="17" t="s">
        <v>80</v>
      </c>
      <c r="BK155" s="224">
        <f>ROUND(I155*H155,2)</f>
        <v>0</v>
      </c>
      <c r="BL155" s="17" t="s">
        <v>1332</v>
      </c>
      <c r="BM155" s="223" t="s">
        <v>1422</v>
      </c>
    </row>
    <row r="156" s="2" customFormat="1">
      <c r="A156" s="38"/>
      <c r="B156" s="39"/>
      <c r="C156" s="40"/>
      <c r="D156" s="225" t="s">
        <v>143</v>
      </c>
      <c r="E156" s="40"/>
      <c r="F156" s="226" t="s">
        <v>1421</v>
      </c>
      <c r="G156" s="40"/>
      <c r="H156" s="40"/>
      <c r="I156" s="227"/>
      <c r="J156" s="40"/>
      <c r="K156" s="40"/>
      <c r="L156" s="44"/>
      <c r="M156" s="228"/>
      <c r="N156" s="229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143</v>
      </c>
      <c r="AU156" s="17" t="s">
        <v>80</v>
      </c>
    </row>
    <row r="157" s="2" customFormat="1">
      <c r="A157" s="38"/>
      <c r="B157" s="39"/>
      <c r="C157" s="40"/>
      <c r="D157" s="230" t="s">
        <v>145</v>
      </c>
      <c r="E157" s="40"/>
      <c r="F157" s="231" t="s">
        <v>1423</v>
      </c>
      <c r="G157" s="40"/>
      <c r="H157" s="40"/>
      <c r="I157" s="227"/>
      <c r="J157" s="40"/>
      <c r="K157" s="40"/>
      <c r="L157" s="44"/>
      <c r="M157" s="228"/>
      <c r="N157" s="229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145</v>
      </c>
      <c r="AU157" s="17" t="s">
        <v>80</v>
      </c>
    </row>
    <row r="158" s="2" customFormat="1">
      <c r="A158" s="38"/>
      <c r="B158" s="39"/>
      <c r="C158" s="40"/>
      <c r="D158" s="225" t="s">
        <v>387</v>
      </c>
      <c r="E158" s="40"/>
      <c r="F158" s="264" t="s">
        <v>1424</v>
      </c>
      <c r="G158" s="40"/>
      <c r="H158" s="40"/>
      <c r="I158" s="227"/>
      <c r="J158" s="40"/>
      <c r="K158" s="40"/>
      <c r="L158" s="44"/>
      <c r="M158" s="228"/>
      <c r="N158" s="229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387</v>
      </c>
      <c r="AU158" s="17" t="s">
        <v>80</v>
      </c>
    </row>
    <row r="159" s="12" customFormat="1" ht="25.92" customHeight="1">
      <c r="A159" s="12"/>
      <c r="B159" s="196"/>
      <c r="C159" s="197"/>
      <c r="D159" s="198" t="s">
        <v>71</v>
      </c>
      <c r="E159" s="199" t="s">
        <v>1425</v>
      </c>
      <c r="F159" s="199" t="s">
        <v>1426</v>
      </c>
      <c r="G159" s="197"/>
      <c r="H159" s="197"/>
      <c r="I159" s="200"/>
      <c r="J159" s="201">
        <f>BK159</f>
        <v>0</v>
      </c>
      <c r="K159" s="197"/>
      <c r="L159" s="202"/>
      <c r="M159" s="203"/>
      <c r="N159" s="204"/>
      <c r="O159" s="204"/>
      <c r="P159" s="205">
        <f>SUM(P160:P171)</f>
        <v>0</v>
      </c>
      <c r="Q159" s="204"/>
      <c r="R159" s="205">
        <f>SUM(R160:R171)</f>
        <v>0</v>
      </c>
      <c r="S159" s="204"/>
      <c r="T159" s="206">
        <f>SUM(T160:T171)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07" t="s">
        <v>171</v>
      </c>
      <c r="AT159" s="208" t="s">
        <v>71</v>
      </c>
      <c r="AU159" s="208" t="s">
        <v>72</v>
      </c>
      <c r="AY159" s="207" t="s">
        <v>134</v>
      </c>
      <c r="BK159" s="209">
        <f>SUM(BK160:BK171)</f>
        <v>0</v>
      </c>
    </row>
    <row r="160" s="2" customFormat="1" ht="21.75" customHeight="1">
      <c r="A160" s="38"/>
      <c r="B160" s="39"/>
      <c r="C160" s="212" t="s">
        <v>251</v>
      </c>
      <c r="D160" s="212" t="s">
        <v>136</v>
      </c>
      <c r="E160" s="213" t="s">
        <v>1427</v>
      </c>
      <c r="F160" s="214" t="s">
        <v>1428</v>
      </c>
      <c r="G160" s="215" t="s">
        <v>353</v>
      </c>
      <c r="H160" s="216">
        <v>1</v>
      </c>
      <c r="I160" s="217"/>
      <c r="J160" s="218">
        <f>ROUND(I160*H160,2)</f>
        <v>0</v>
      </c>
      <c r="K160" s="214" t="s">
        <v>150</v>
      </c>
      <c r="L160" s="44"/>
      <c r="M160" s="219" t="s">
        <v>19</v>
      </c>
      <c r="N160" s="220" t="s">
        <v>43</v>
      </c>
      <c r="O160" s="84"/>
      <c r="P160" s="221">
        <f>O160*H160</f>
        <v>0</v>
      </c>
      <c r="Q160" s="221">
        <v>0</v>
      </c>
      <c r="R160" s="221">
        <f>Q160*H160</f>
        <v>0</v>
      </c>
      <c r="S160" s="221">
        <v>0</v>
      </c>
      <c r="T160" s="222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3" t="s">
        <v>1332</v>
      </c>
      <c r="AT160" s="223" t="s">
        <v>136</v>
      </c>
      <c r="AU160" s="223" t="s">
        <v>80</v>
      </c>
      <c r="AY160" s="17" t="s">
        <v>134</v>
      </c>
      <c r="BE160" s="224">
        <f>IF(N160="základní",J160,0)</f>
        <v>0</v>
      </c>
      <c r="BF160" s="224">
        <f>IF(N160="snížená",J160,0)</f>
        <v>0</v>
      </c>
      <c r="BG160" s="224">
        <f>IF(N160="zákl. přenesená",J160,0)</f>
        <v>0</v>
      </c>
      <c r="BH160" s="224">
        <f>IF(N160="sníž. přenesená",J160,0)</f>
        <v>0</v>
      </c>
      <c r="BI160" s="224">
        <f>IF(N160="nulová",J160,0)</f>
        <v>0</v>
      </c>
      <c r="BJ160" s="17" t="s">
        <v>80</v>
      </c>
      <c r="BK160" s="224">
        <f>ROUND(I160*H160,2)</f>
        <v>0</v>
      </c>
      <c r="BL160" s="17" t="s">
        <v>1332</v>
      </c>
      <c r="BM160" s="223" t="s">
        <v>1429</v>
      </c>
    </row>
    <row r="161" s="2" customFormat="1">
      <c r="A161" s="38"/>
      <c r="B161" s="39"/>
      <c r="C161" s="40"/>
      <c r="D161" s="225" t="s">
        <v>143</v>
      </c>
      <c r="E161" s="40"/>
      <c r="F161" s="226" t="s">
        <v>1428</v>
      </c>
      <c r="G161" s="40"/>
      <c r="H161" s="40"/>
      <c r="I161" s="227"/>
      <c r="J161" s="40"/>
      <c r="K161" s="40"/>
      <c r="L161" s="44"/>
      <c r="M161" s="228"/>
      <c r="N161" s="229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143</v>
      </c>
      <c r="AU161" s="17" t="s">
        <v>80</v>
      </c>
    </row>
    <row r="162" s="2" customFormat="1">
      <c r="A162" s="38"/>
      <c r="B162" s="39"/>
      <c r="C162" s="40"/>
      <c r="D162" s="230" t="s">
        <v>145</v>
      </c>
      <c r="E162" s="40"/>
      <c r="F162" s="231" t="s">
        <v>1430</v>
      </c>
      <c r="G162" s="40"/>
      <c r="H162" s="40"/>
      <c r="I162" s="227"/>
      <c r="J162" s="40"/>
      <c r="K162" s="40"/>
      <c r="L162" s="44"/>
      <c r="M162" s="228"/>
      <c r="N162" s="229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145</v>
      </c>
      <c r="AU162" s="17" t="s">
        <v>80</v>
      </c>
    </row>
    <row r="163" s="2" customFormat="1" ht="16.5" customHeight="1">
      <c r="A163" s="38"/>
      <c r="B163" s="39"/>
      <c r="C163" s="212" t="s">
        <v>256</v>
      </c>
      <c r="D163" s="212" t="s">
        <v>136</v>
      </c>
      <c r="E163" s="213" t="s">
        <v>1431</v>
      </c>
      <c r="F163" s="214" t="s">
        <v>1432</v>
      </c>
      <c r="G163" s="215" t="s">
        <v>353</v>
      </c>
      <c r="H163" s="216">
        <v>1</v>
      </c>
      <c r="I163" s="217"/>
      <c r="J163" s="218">
        <f>ROUND(I163*H163,2)</f>
        <v>0</v>
      </c>
      <c r="K163" s="214" t="s">
        <v>150</v>
      </c>
      <c r="L163" s="44"/>
      <c r="M163" s="219" t="s">
        <v>19</v>
      </c>
      <c r="N163" s="220" t="s">
        <v>43</v>
      </c>
      <c r="O163" s="84"/>
      <c r="P163" s="221">
        <f>O163*H163</f>
        <v>0</v>
      </c>
      <c r="Q163" s="221">
        <v>0</v>
      </c>
      <c r="R163" s="221">
        <f>Q163*H163</f>
        <v>0</v>
      </c>
      <c r="S163" s="221">
        <v>0</v>
      </c>
      <c r="T163" s="222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3" t="s">
        <v>1332</v>
      </c>
      <c r="AT163" s="223" t="s">
        <v>136</v>
      </c>
      <c r="AU163" s="223" t="s">
        <v>80</v>
      </c>
      <c r="AY163" s="17" t="s">
        <v>134</v>
      </c>
      <c r="BE163" s="224">
        <f>IF(N163="základní",J163,0)</f>
        <v>0</v>
      </c>
      <c r="BF163" s="224">
        <f>IF(N163="snížená",J163,0)</f>
        <v>0</v>
      </c>
      <c r="BG163" s="224">
        <f>IF(N163="zákl. přenesená",J163,0)</f>
        <v>0</v>
      </c>
      <c r="BH163" s="224">
        <f>IF(N163="sníž. přenesená",J163,0)</f>
        <v>0</v>
      </c>
      <c r="BI163" s="224">
        <f>IF(N163="nulová",J163,0)</f>
        <v>0</v>
      </c>
      <c r="BJ163" s="17" t="s">
        <v>80</v>
      </c>
      <c r="BK163" s="224">
        <f>ROUND(I163*H163,2)</f>
        <v>0</v>
      </c>
      <c r="BL163" s="17" t="s">
        <v>1332</v>
      </c>
      <c r="BM163" s="223" t="s">
        <v>1433</v>
      </c>
    </row>
    <row r="164" s="2" customFormat="1">
      <c r="A164" s="38"/>
      <c r="B164" s="39"/>
      <c r="C164" s="40"/>
      <c r="D164" s="225" t="s">
        <v>143</v>
      </c>
      <c r="E164" s="40"/>
      <c r="F164" s="226" t="s">
        <v>1432</v>
      </c>
      <c r="G164" s="40"/>
      <c r="H164" s="40"/>
      <c r="I164" s="227"/>
      <c r="J164" s="40"/>
      <c r="K164" s="40"/>
      <c r="L164" s="44"/>
      <c r="M164" s="228"/>
      <c r="N164" s="229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143</v>
      </c>
      <c r="AU164" s="17" t="s">
        <v>80</v>
      </c>
    </row>
    <row r="165" s="2" customFormat="1">
      <c r="A165" s="38"/>
      <c r="B165" s="39"/>
      <c r="C165" s="40"/>
      <c r="D165" s="230" t="s">
        <v>145</v>
      </c>
      <c r="E165" s="40"/>
      <c r="F165" s="231" t="s">
        <v>1434</v>
      </c>
      <c r="G165" s="40"/>
      <c r="H165" s="40"/>
      <c r="I165" s="227"/>
      <c r="J165" s="40"/>
      <c r="K165" s="40"/>
      <c r="L165" s="44"/>
      <c r="M165" s="228"/>
      <c r="N165" s="229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145</v>
      </c>
      <c r="AU165" s="17" t="s">
        <v>80</v>
      </c>
    </row>
    <row r="166" s="2" customFormat="1" ht="16.5" customHeight="1">
      <c r="A166" s="38"/>
      <c r="B166" s="39"/>
      <c r="C166" s="212" t="s">
        <v>262</v>
      </c>
      <c r="D166" s="212" t="s">
        <v>136</v>
      </c>
      <c r="E166" s="213" t="s">
        <v>1435</v>
      </c>
      <c r="F166" s="214" t="s">
        <v>1436</v>
      </c>
      <c r="G166" s="215" t="s">
        <v>353</v>
      </c>
      <c r="H166" s="216">
        <v>1</v>
      </c>
      <c r="I166" s="217"/>
      <c r="J166" s="218">
        <f>ROUND(I166*H166,2)</f>
        <v>0</v>
      </c>
      <c r="K166" s="214" t="s">
        <v>150</v>
      </c>
      <c r="L166" s="44"/>
      <c r="M166" s="219" t="s">
        <v>19</v>
      </c>
      <c r="N166" s="220" t="s">
        <v>43</v>
      </c>
      <c r="O166" s="84"/>
      <c r="P166" s="221">
        <f>O166*H166</f>
        <v>0</v>
      </c>
      <c r="Q166" s="221">
        <v>0</v>
      </c>
      <c r="R166" s="221">
        <f>Q166*H166</f>
        <v>0</v>
      </c>
      <c r="S166" s="221">
        <v>0</v>
      </c>
      <c r="T166" s="222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3" t="s">
        <v>1332</v>
      </c>
      <c r="AT166" s="223" t="s">
        <v>136</v>
      </c>
      <c r="AU166" s="223" t="s">
        <v>80</v>
      </c>
      <c r="AY166" s="17" t="s">
        <v>134</v>
      </c>
      <c r="BE166" s="224">
        <f>IF(N166="základní",J166,0)</f>
        <v>0</v>
      </c>
      <c r="BF166" s="224">
        <f>IF(N166="snížená",J166,0)</f>
        <v>0</v>
      </c>
      <c r="BG166" s="224">
        <f>IF(N166="zákl. přenesená",J166,0)</f>
        <v>0</v>
      </c>
      <c r="BH166" s="224">
        <f>IF(N166="sníž. přenesená",J166,0)</f>
        <v>0</v>
      </c>
      <c r="BI166" s="224">
        <f>IF(N166="nulová",J166,0)</f>
        <v>0</v>
      </c>
      <c r="BJ166" s="17" t="s">
        <v>80</v>
      </c>
      <c r="BK166" s="224">
        <f>ROUND(I166*H166,2)</f>
        <v>0</v>
      </c>
      <c r="BL166" s="17" t="s">
        <v>1332</v>
      </c>
      <c r="BM166" s="223" t="s">
        <v>1437</v>
      </c>
    </row>
    <row r="167" s="2" customFormat="1">
      <c r="A167" s="38"/>
      <c r="B167" s="39"/>
      <c r="C167" s="40"/>
      <c r="D167" s="225" t="s">
        <v>143</v>
      </c>
      <c r="E167" s="40"/>
      <c r="F167" s="226" t="s">
        <v>1436</v>
      </c>
      <c r="G167" s="40"/>
      <c r="H167" s="40"/>
      <c r="I167" s="227"/>
      <c r="J167" s="40"/>
      <c r="K167" s="40"/>
      <c r="L167" s="44"/>
      <c r="M167" s="228"/>
      <c r="N167" s="229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143</v>
      </c>
      <c r="AU167" s="17" t="s">
        <v>80</v>
      </c>
    </row>
    <row r="168" s="2" customFormat="1">
      <c r="A168" s="38"/>
      <c r="B168" s="39"/>
      <c r="C168" s="40"/>
      <c r="D168" s="230" t="s">
        <v>145</v>
      </c>
      <c r="E168" s="40"/>
      <c r="F168" s="231" t="s">
        <v>1438</v>
      </c>
      <c r="G168" s="40"/>
      <c r="H168" s="40"/>
      <c r="I168" s="227"/>
      <c r="J168" s="40"/>
      <c r="K168" s="40"/>
      <c r="L168" s="44"/>
      <c r="M168" s="228"/>
      <c r="N168" s="229"/>
      <c r="O168" s="84"/>
      <c r="P168" s="84"/>
      <c r="Q168" s="84"/>
      <c r="R168" s="84"/>
      <c r="S168" s="84"/>
      <c r="T168" s="85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145</v>
      </c>
      <c r="AU168" s="17" t="s">
        <v>80</v>
      </c>
    </row>
    <row r="169" s="2" customFormat="1" ht="16.5" customHeight="1">
      <c r="A169" s="38"/>
      <c r="B169" s="39"/>
      <c r="C169" s="212" t="s">
        <v>7</v>
      </c>
      <c r="D169" s="212" t="s">
        <v>136</v>
      </c>
      <c r="E169" s="213" t="s">
        <v>1439</v>
      </c>
      <c r="F169" s="214" t="s">
        <v>1440</v>
      </c>
      <c r="G169" s="215" t="s">
        <v>353</v>
      </c>
      <c r="H169" s="216">
        <v>1</v>
      </c>
      <c r="I169" s="217"/>
      <c r="J169" s="218">
        <f>ROUND(I169*H169,2)</f>
        <v>0</v>
      </c>
      <c r="K169" s="214" t="s">
        <v>150</v>
      </c>
      <c r="L169" s="44"/>
      <c r="M169" s="219" t="s">
        <v>19</v>
      </c>
      <c r="N169" s="220" t="s">
        <v>43</v>
      </c>
      <c r="O169" s="84"/>
      <c r="P169" s="221">
        <f>O169*H169</f>
        <v>0</v>
      </c>
      <c r="Q169" s="221">
        <v>0</v>
      </c>
      <c r="R169" s="221">
        <f>Q169*H169</f>
        <v>0</v>
      </c>
      <c r="S169" s="221">
        <v>0</v>
      </c>
      <c r="T169" s="222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3" t="s">
        <v>1332</v>
      </c>
      <c r="AT169" s="223" t="s">
        <v>136</v>
      </c>
      <c r="AU169" s="223" t="s">
        <v>80</v>
      </c>
      <c r="AY169" s="17" t="s">
        <v>134</v>
      </c>
      <c r="BE169" s="224">
        <f>IF(N169="základní",J169,0)</f>
        <v>0</v>
      </c>
      <c r="BF169" s="224">
        <f>IF(N169="snížená",J169,0)</f>
        <v>0</v>
      </c>
      <c r="BG169" s="224">
        <f>IF(N169="zákl. přenesená",J169,0)</f>
        <v>0</v>
      </c>
      <c r="BH169" s="224">
        <f>IF(N169="sníž. přenesená",J169,0)</f>
        <v>0</v>
      </c>
      <c r="BI169" s="224">
        <f>IF(N169="nulová",J169,0)</f>
        <v>0</v>
      </c>
      <c r="BJ169" s="17" t="s">
        <v>80</v>
      </c>
      <c r="BK169" s="224">
        <f>ROUND(I169*H169,2)</f>
        <v>0</v>
      </c>
      <c r="BL169" s="17" t="s">
        <v>1332</v>
      </c>
      <c r="BM169" s="223" t="s">
        <v>1441</v>
      </c>
    </row>
    <row r="170" s="2" customFormat="1">
      <c r="A170" s="38"/>
      <c r="B170" s="39"/>
      <c r="C170" s="40"/>
      <c r="D170" s="225" t="s">
        <v>143</v>
      </c>
      <c r="E170" s="40"/>
      <c r="F170" s="226" t="s">
        <v>1440</v>
      </c>
      <c r="G170" s="40"/>
      <c r="H170" s="40"/>
      <c r="I170" s="227"/>
      <c r="J170" s="40"/>
      <c r="K170" s="40"/>
      <c r="L170" s="44"/>
      <c r="M170" s="228"/>
      <c r="N170" s="229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143</v>
      </c>
      <c r="AU170" s="17" t="s">
        <v>80</v>
      </c>
    </row>
    <row r="171" s="2" customFormat="1">
      <c r="A171" s="38"/>
      <c r="B171" s="39"/>
      <c r="C171" s="40"/>
      <c r="D171" s="230" t="s">
        <v>145</v>
      </c>
      <c r="E171" s="40"/>
      <c r="F171" s="231" t="s">
        <v>1442</v>
      </c>
      <c r="G171" s="40"/>
      <c r="H171" s="40"/>
      <c r="I171" s="227"/>
      <c r="J171" s="40"/>
      <c r="K171" s="40"/>
      <c r="L171" s="44"/>
      <c r="M171" s="265"/>
      <c r="N171" s="266"/>
      <c r="O171" s="267"/>
      <c r="P171" s="267"/>
      <c r="Q171" s="267"/>
      <c r="R171" s="267"/>
      <c r="S171" s="267"/>
      <c r="T171" s="268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145</v>
      </c>
      <c r="AU171" s="17" t="s">
        <v>80</v>
      </c>
    </row>
    <row r="172" s="2" customFormat="1" ht="6.96" customHeight="1">
      <c r="A172" s="38"/>
      <c r="B172" s="59"/>
      <c r="C172" s="60"/>
      <c r="D172" s="60"/>
      <c r="E172" s="60"/>
      <c r="F172" s="60"/>
      <c r="G172" s="60"/>
      <c r="H172" s="60"/>
      <c r="I172" s="60"/>
      <c r="J172" s="60"/>
      <c r="K172" s="60"/>
      <c r="L172" s="44"/>
      <c r="M172" s="38"/>
      <c r="O172" s="38"/>
      <c r="P172" s="38"/>
      <c r="Q172" s="38"/>
      <c r="R172" s="38"/>
      <c r="S172" s="38"/>
      <c r="T172" s="38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</row>
  </sheetData>
  <sheetProtection sheet="1" autoFilter="0" formatColumns="0" formatRows="0" objects="1" scenarios="1" spinCount="100000" saltValue="fml0Nc7FcVrp2CYrczZ+vqnE3qlG3auWjpU2GiOG8br9YqU3BX6ezrV88da/vl0PKqIRf157XJ9l6Vgrf4ybkA==" hashValue="uizqhESMUhtD1ktypU+aTTa/OFZUTSrTNLc0piNAtPk/S0cZlkHoE4V53SVRamegcN6v83HC719KzlxCdtbWqA==" algorithmName="SHA-512" password="CC35"/>
  <autoFilter ref="C85:K171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1" r:id="rId1" display="https://podminky.urs.cz/item/CS_URS_2021_02/051303000"/>
    <hyperlink ref="F96" r:id="rId2" display="https://podminky.urs.cz/item/CS_URS_2021_02/012203000"/>
    <hyperlink ref="F100" r:id="rId3" display="https://podminky.urs.cz/item/CS_URS_2021_02/012303000"/>
    <hyperlink ref="F104" r:id="rId4" display="https://podminky.urs.cz/item/CS_URS_2021_02/0132030R"/>
    <hyperlink ref="F107" r:id="rId5" display="https://podminky.urs.cz/item/CS_URS_2021_02/013254000"/>
    <hyperlink ref="F111" r:id="rId6" display="https://podminky.urs.cz/item/CS_URS_2021_02/013294000"/>
    <hyperlink ref="F116" r:id="rId7" display="https://podminky.urs.cz/item/CS_URS_2021_02/032903000"/>
    <hyperlink ref="F120" r:id="rId8" display="https://podminky.urs.cz/item/CS_URS_2021_02/0341030R1"/>
    <hyperlink ref="F123" r:id="rId9" display="https://podminky.urs.cz/item/CS_URS_2021_02/0341030R2"/>
    <hyperlink ref="F126" r:id="rId10" display="https://podminky.urs.cz/item/CS_URS_2021_02/0341030R3"/>
    <hyperlink ref="F129" r:id="rId11" display="https://podminky.urs.cz/item/CS_URS_2021_02/03420300R1"/>
    <hyperlink ref="F133" r:id="rId12" display="https://podminky.urs.cz/item/CS_URS_2021_02/042903000"/>
    <hyperlink ref="F137" r:id="rId13" display="https://podminky.urs.cz/item/CS_URS_2021_02/0429030R1"/>
    <hyperlink ref="F141" r:id="rId14" display="https://podminky.urs.cz/item/CS_URS_2021_02/0429030R2"/>
    <hyperlink ref="F145" r:id="rId15" display="https://podminky.urs.cz/item/CS_URS_2021_02/045203000"/>
    <hyperlink ref="F149" r:id="rId16" display="https://podminky.urs.cz/item/CS_URS_2021_02/045303000"/>
    <hyperlink ref="F153" r:id="rId17" display="https://podminky.urs.cz/item/CS_URS_2021_02/049303000"/>
    <hyperlink ref="F157" r:id="rId18" display="https://podminky.urs.cz/item/CS_URS_2021_02/071203000"/>
    <hyperlink ref="F162" r:id="rId19" display="https://podminky.urs.cz/item/CS_URS_2021_02/0910030R1"/>
    <hyperlink ref="F165" r:id="rId20" display="https://podminky.urs.cz/item/CS_URS_2021_02/0910030R2"/>
    <hyperlink ref="F168" r:id="rId21" display="https://podminky.urs.cz/item/CS_URS_2021_02/0910030R3"/>
    <hyperlink ref="F171" r:id="rId22" display="https://podminky.urs.cz/item/CS_URS_2021_02/0910030R4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3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8"/>
      <c r="C3" s="139"/>
      <c r="D3" s="139"/>
      <c r="E3" s="139"/>
      <c r="F3" s="139"/>
      <c r="G3" s="139"/>
      <c r="H3" s="20"/>
    </row>
    <row r="4" s="1" customFormat="1" ht="24.96" customHeight="1">
      <c r="B4" s="20"/>
      <c r="C4" s="140" t="s">
        <v>1443</v>
      </c>
      <c r="H4" s="20"/>
    </row>
    <row r="5" s="1" customFormat="1" ht="12" customHeight="1">
      <c r="B5" s="20"/>
      <c r="C5" s="270" t="s">
        <v>13</v>
      </c>
      <c r="D5" s="149" t="s">
        <v>14</v>
      </c>
      <c r="E5" s="1"/>
      <c r="F5" s="1"/>
      <c r="H5" s="20"/>
    </row>
    <row r="6" s="1" customFormat="1" ht="36.96" customHeight="1">
      <c r="B6" s="20"/>
      <c r="C6" s="271" t="s">
        <v>16</v>
      </c>
      <c r="D6" s="272" t="s">
        <v>17</v>
      </c>
      <c r="E6" s="1"/>
      <c r="F6" s="1"/>
      <c r="H6" s="20"/>
    </row>
    <row r="7" s="1" customFormat="1" ht="16.5" customHeight="1">
      <c r="B7" s="20"/>
      <c r="C7" s="142" t="s">
        <v>23</v>
      </c>
      <c r="D7" s="146" t="str">
        <f>'Rekapitulace stavby'!AN8</f>
        <v>18. 10. 2021</v>
      </c>
      <c r="H7" s="20"/>
    </row>
    <row r="8" s="2" customFormat="1" ht="10.8" customHeight="1">
      <c r="A8" s="38"/>
      <c r="B8" s="44"/>
      <c r="C8" s="38"/>
      <c r="D8" s="38"/>
      <c r="E8" s="38"/>
      <c r="F8" s="38"/>
      <c r="G8" s="38"/>
      <c r="H8" s="44"/>
    </row>
    <row r="9" s="11" customFormat="1" ht="29.28" customHeight="1">
      <c r="A9" s="185"/>
      <c r="B9" s="273"/>
      <c r="C9" s="274" t="s">
        <v>53</v>
      </c>
      <c r="D9" s="275" t="s">
        <v>54</v>
      </c>
      <c r="E9" s="275" t="s">
        <v>121</v>
      </c>
      <c r="F9" s="276" t="s">
        <v>1444</v>
      </c>
      <c r="G9" s="185"/>
      <c r="H9" s="273"/>
    </row>
    <row r="10" s="2" customFormat="1" ht="26.4" customHeight="1">
      <c r="A10" s="38"/>
      <c r="B10" s="44"/>
      <c r="C10" s="277" t="s">
        <v>1445</v>
      </c>
      <c r="D10" s="277" t="s">
        <v>95</v>
      </c>
      <c r="E10" s="38"/>
      <c r="F10" s="38"/>
      <c r="G10" s="38"/>
      <c r="H10" s="44"/>
    </row>
    <row r="11" s="2" customFormat="1" ht="16.8" customHeight="1">
      <c r="A11" s="38"/>
      <c r="B11" s="44"/>
      <c r="C11" s="278" t="s">
        <v>735</v>
      </c>
      <c r="D11" s="279" t="s">
        <v>736</v>
      </c>
      <c r="E11" s="280" t="s">
        <v>139</v>
      </c>
      <c r="F11" s="281">
        <v>470.69999999999999</v>
      </c>
      <c r="G11" s="38"/>
      <c r="H11" s="44"/>
    </row>
    <row r="12" s="2" customFormat="1" ht="16.8" customHeight="1">
      <c r="A12" s="38"/>
      <c r="B12" s="44"/>
      <c r="C12" s="282" t="s">
        <v>735</v>
      </c>
      <c r="D12" s="282" t="s">
        <v>737</v>
      </c>
      <c r="E12" s="17" t="s">
        <v>19</v>
      </c>
      <c r="F12" s="283">
        <v>470.69999999999999</v>
      </c>
      <c r="G12" s="38"/>
      <c r="H12" s="44"/>
    </row>
    <row r="13" s="2" customFormat="1" ht="16.8" customHeight="1">
      <c r="A13" s="38"/>
      <c r="B13" s="44"/>
      <c r="C13" s="284" t="s">
        <v>1446</v>
      </c>
      <c r="D13" s="38"/>
      <c r="E13" s="38"/>
      <c r="F13" s="38"/>
      <c r="G13" s="38"/>
      <c r="H13" s="44"/>
    </row>
    <row r="14" s="2" customFormat="1" ht="16.8" customHeight="1">
      <c r="A14" s="38"/>
      <c r="B14" s="44"/>
      <c r="C14" s="282" t="s">
        <v>782</v>
      </c>
      <c r="D14" s="282" t="s">
        <v>783</v>
      </c>
      <c r="E14" s="17" t="s">
        <v>139</v>
      </c>
      <c r="F14" s="283">
        <v>518.20000000000005</v>
      </c>
      <c r="G14" s="38"/>
      <c r="H14" s="44"/>
    </row>
    <row r="15" s="2" customFormat="1" ht="16.8" customHeight="1">
      <c r="A15" s="38"/>
      <c r="B15" s="44"/>
      <c r="C15" s="282" t="s">
        <v>787</v>
      </c>
      <c r="D15" s="282" t="s">
        <v>788</v>
      </c>
      <c r="E15" s="17" t="s">
        <v>139</v>
      </c>
      <c r="F15" s="283">
        <v>470.69999999999999</v>
      </c>
      <c r="G15" s="38"/>
      <c r="H15" s="44"/>
    </row>
    <row r="16" s="2" customFormat="1" ht="16.8" customHeight="1">
      <c r="A16" s="38"/>
      <c r="B16" s="44"/>
      <c r="C16" s="282" t="s">
        <v>792</v>
      </c>
      <c r="D16" s="282" t="s">
        <v>793</v>
      </c>
      <c r="E16" s="17" t="s">
        <v>139</v>
      </c>
      <c r="F16" s="283">
        <v>470.69999999999999</v>
      </c>
      <c r="G16" s="38"/>
      <c r="H16" s="44"/>
    </row>
    <row r="17" s="2" customFormat="1" ht="16.8" customHeight="1">
      <c r="A17" s="38"/>
      <c r="B17" s="44"/>
      <c r="C17" s="278" t="s">
        <v>738</v>
      </c>
      <c r="D17" s="279" t="s">
        <v>739</v>
      </c>
      <c r="E17" s="280" t="s">
        <v>139</v>
      </c>
      <c r="F17" s="281">
        <v>7.2999999999999998</v>
      </c>
      <c r="G17" s="38"/>
      <c r="H17" s="44"/>
    </row>
    <row r="18" s="2" customFormat="1" ht="16.8" customHeight="1">
      <c r="A18" s="38"/>
      <c r="B18" s="44"/>
      <c r="C18" s="282" t="s">
        <v>738</v>
      </c>
      <c r="D18" s="282" t="s">
        <v>1010</v>
      </c>
      <c r="E18" s="17" t="s">
        <v>19</v>
      </c>
      <c r="F18" s="283">
        <v>7.2999999999999998</v>
      </c>
      <c r="G18" s="38"/>
      <c r="H18" s="44"/>
    </row>
    <row r="19" s="2" customFormat="1" ht="16.8" customHeight="1">
      <c r="A19" s="38"/>
      <c r="B19" s="44"/>
      <c r="C19" s="284" t="s">
        <v>1446</v>
      </c>
      <c r="D19" s="38"/>
      <c r="E19" s="38"/>
      <c r="F19" s="38"/>
      <c r="G19" s="38"/>
      <c r="H19" s="44"/>
    </row>
    <row r="20" s="2" customFormat="1" ht="16.8" customHeight="1">
      <c r="A20" s="38"/>
      <c r="B20" s="44"/>
      <c r="C20" s="282" t="s">
        <v>1004</v>
      </c>
      <c r="D20" s="282" t="s">
        <v>1005</v>
      </c>
      <c r="E20" s="17" t="s">
        <v>139</v>
      </c>
      <c r="F20" s="283">
        <v>17.800000000000001</v>
      </c>
      <c r="G20" s="38"/>
      <c r="H20" s="44"/>
    </row>
    <row r="21" s="2" customFormat="1" ht="16.8" customHeight="1">
      <c r="A21" s="38"/>
      <c r="B21" s="44"/>
      <c r="C21" s="282" t="s">
        <v>1011</v>
      </c>
      <c r="D21" s="282" t="s">
        <v>1012</v>
      </c>
      <c r="E21" s="17" t="s">
        <v>139</v>
      </c>
      <c r="F21" s="283">
        <v>7.5190000000000001</v>
      </c>
      <c r="G21" s="38"/>
      <c r="H21" s="44"/>
    </row>
    <row r="22" s="2" customFormat="1" ht="16.8" customHeight="1">
      <c r="A22" s="38"/>
      <c r="B22" s="44"/>
      <c r="C22" s="278" t="s">
        <v>741</v>
      </c>
      <c r="D22" s="279" t="s">
        <v>742</v>
      </c>
      <c r="E22" s="280" t="s">
        <v>241</v>
      </c>
      <c r="F22" s="281">
        <v>54.200000000000003</v>
      </c>
      <c r="G22" s="38"/>
      <c r="H22" s="44"/>
    </row>
    <row r="23" s="2" customFormat="1" ht="16.8" customHeight="1">
      <c r="A23" s="38"/>
      <c r="B23" s="44"/>
      <c r="C23" s="282" t="s">
        <v>741</v>
      </c>
      <c r="D23" s="282" t="s">
        <v>1059</v>
      </c>
      <c r="E23" s="17" t="s">
        <v>19</v>
      </c>
      <c r="F23" s="283">
        <v>54.200000000000003</v>
      </c>
      <c r="G23" s="38"/>
      <c r="H23" s="44"/>
    </row>
    <row r="24" s="2" customFormat="1" ht="16.8" customHeight="1">
      <c r="A24" s="38"/>
      <c r="B24" s="44"/>
      <c r="C24" s="284" t="s">
        <v>1446</v>
      </c>
      <c r="D24" s="38"/>
      <c r="E24" s="38"/>
      <c r="F24" s="38"/>
      <c r="G24" s="38"/>
      <c r="H24" s="44"/>
    </row>
    <row r="25" s="2" customFormat="1">
      <c r="A25" s="38"/>
      <c r="B25" s="44"/>
      <c r="C25" s="282" t="s">
        <v>1056</v>
      </c>
      <c r="D25" s="282" t="s">
        <v>1057</v>
      </c>
      <c r="E25" s="17" t="s">
        <v>241</v>
      </c>
      <c r="F25" s="283">
        <v>54.200000000000003</v>
      </c>
      <c r="G25" s="38"/>
      <c r="H25" s="44"/>
    </row>
    <row r="26" s="2" customFormat="1">
      <c r="A26" s="38"/>
      <c r="B26" s="44"/>
      <c r="C26" s="282" t="s">
        <v>831</v>
      </c>
      <c r="D26" s="282" t="s">
        <v>832</v>
      </c>
      <c r="E26" s="17" t="s">
        <v>149</v>
      </c>
      <c r="F26" s="283">
        <v>8.6720000000000006</v>
      </c>
      <c r="G26" s="38"/>
      <c r="H26" s="44"/>
    </row>
    <row r="27" s="2" customFormat="1" ht="16.8" customHeight="1">
      <c r="A27" s="38"/>
      <c r="B27" s="44"/>
      <c r="C27" s="282" t="s">
        <v>197</v>
      </c>
      <c r="D27" s="282" t="s">
        <v>198</v>
      </c>
      <c r="E27" s="17" t="s">
        <v>149</v>
      </c>
      <c r="F27" s="283">
        <v>8.6720000000000006</v>
      </c>
      <c r="G27" s="38"/>
      <c r="H27" s="44"/>
    </row>
    <row r="28" s="2" customFormat="1">
      <c r="A28" s="38"/>
      <c r="B28" s="44"/>
      <c r="C28" s="282" t="s">
        <v>1061</v>
      </c>
      <c r="D28" s="282" t="s">
        <v>1062</v>
      </c>
      <c r="E28" s="17" t="s">
        <v>241</v>
      </c>
      <c r="F28" s="283">
        <v>54.741999999999997</v>
      </c>
      <c r="G28" s="38"/>
      <c r="H28" s="44"/>
    </row>
    <row r="29" s="2" customFormat="1" ht="16.8" customHeight="1">
      <c r="A29" s="38"/>
      <c r="B29" s="44"/>
      <c r="C29" s="282" t="s">
        <v>898</v>
      </c>
      <c r="D29" s="282" t="s">
        <v>899</v>
      </c>
      <c r="E29" s="17" t="s">
        <v>206</v>
      </c>
      <c r="F29" s="283">
        <v>17.344000000000001</v>
      </c>
      <c r="G29" s="38"/>
      <c r="H29" s="44"/>
    </row>
    <row r="30" s="2" customFormat="1" ht="16.8" customHeight="1">
      <c r="A30" s="38"/>
      <c r="B30" s="44"/>
      <c r="C30" s="278" t="s">
        <v>744</v>
      </c>
      <c r="D30" s="279" t="s">
        <v>745</v>
      </c>
      <c r="E30" s="280" t="s">
        <v>139</v>
      </c>
      <c r="F30" s="281">
        <v>17.800000000000001</v>
      </c>
      <c r="G30" s="38"/>
      <c r="H30" s="44"/>
    </row>
    <row r="31" s="2" customFormat="1" ht="16.8" customHeight="1">
      <c r="A31" s="38"/>
      <c r="B31" s="44"/>
      <c r="C31" s="282" t="s">
        <v>757</v>
      </c>
      <c r="D31" s="282" t="s">
        <v>1009</v>
      </c>
      <c r="E31" s="17" t="s">
        <v>19</v>
      </c>
      <c r="F31" s="283">
        <v>10.5</v>
      </c>
      <c r="G31" s="38"/>
      <c r="H31" s="44"/>
    </row>
    <row r="32" s="2" customFormat="1" ht="16.8" customHeight="1">
      <c r="A32" s="38"/>
      <c r="B32" s="44"/>
      <c r="C32" s="282" t="s">
        <v>738</v>
      </c>
      <c r="D32" s="282" t="s">
        <v>1010</v>
      </c>
      <c r="E32" s="17" t="s">
        <v>19</v>
      </c>
      <c r="F32" s="283">
        <v>7.2999999999999998</v>
      </c>
      <c r="G32" s="38"/>
      <c r="H32" s="44"/>
    </row>
    <row r="33" s="2" customFormat="1" ht="16.8" customHeight="1">
      <c r="A33" s="38"/>
      <c r="B33" s="44"/>
      <c r="C33" s="282" t="s">
        <v>744</v>
      </c>
      <c r="D33" s="282" t="s">
        <v>156</v>
      </c>
      <c r="E33" s="17" t="s">
        <v>19</v>
      </c>
      <c r="F33" s="283">
        <v>17.800000000000001</v>
      </c>
      <c r="G33" s="38"/>
      <c r="H33" s="44"/>
    </row>
    <row r="34" s="2" customFormat="1" ht="16.8" customHeight="1">
      <c r="A34" s="38"/>
      <c r="B34" s="44"/>
      <c r="C34" s="284" t="s">
        <v>1446</v>
      </c>
      <c r="D34" s="38"/>
      <c r="E34" s="38"/>
      <c r="F34" s="38"/>
      <c r="G34" s="38"/>
      <c r="H34" s="44"/>
    </row>
    <row r="35" s="2" customFormat="1" ht="16.8" customHeight="1">
      <c r="A35" s="38"/>
      <c r="B35" s="44"/>
      <c r="C35" s="282" t="s">
        <v>1004</v>
      </c>
      <c r="D35" s="282" t="s">
        <v>1005</v>
      </c>
      <c r="E35" s="17" t="s">
        <v>139</v>
      </c>
      <c r="F35" s="283">
        <v>17.800000000000001</v>
      </c>
      <c r="G35" s="38"/>
      <c r="H35" s="44"/>
    </row>
    <row r="36" s="2" customFormat="1" ht="16.8" customHeight="1">
      <c r="A36" s="38"/>
      <c r="B36" s="44"/>
      <c r="C36" s="282" t="s">
        <v>913</v>
      </c>
      <c r="D36" s="282" t="s">
        <v>914</v>
      </c>
      <c r="E36" s="17" t="s">
        <v>139</v>
      </c>
      <c r="F36" s="283">
        <v>533.40999999999997</v>
      </c>
      <c r="G36" s="38"/>
      <c r="H36" s="44"/>
    </row>
    <row r="37" s="2" customFormat="1" ht="16.8" customHeight="1">
      <c r="A37" s="38"/>
      <c r="B37" s="44"/>
      <c r="C37" s="282" t="s">
        <v>973</v>
      </c>
      <c r="D37" s="282" t="s">
        <v>974</v>
      </c>
      <c r="E37" s="17" t="s">
        <v>139</v>
      </c>
      <c r="F37" s="283">
        <v>487</v>
      </c>
      <c r="G37" s="38"/>
      <c r="H37" s="44"/>
    </row>
    <row r="38" s="2" customFormat="1" ht="16.8" customHeight="1">
      <c r="A38" s="38"/>
      <c r="B38" s="44"/>
      <c r="C38" s="278" t="s">
        <v>747</v>
      </c>
      <c r="D38" s="279" t="s">
        <v>748</v>
      </c>
      <c r="E38" s="280" t="s">
        <v>139</v>
      </c>
      <c r="F38" s="281">
        <v>4.2000000000000002</v>
      </c>
      <c r="G38" s="38"/>
      <c r="H38" s="44"/>
    </row>
    <row r="39" s="2" customFormat="1" ht="16.8" customHeight="1">
      <c r="A39" s="38"/>
      <c r="B39" s="44"/>
      <c r="C39" s="282" t="s">
        <v>747</v>
      </c>
      <c r="D39" s="282" t="s">
        <v>1049</v>
      </c>
      <c r="E39" s="17" t="s">
        <v>19</v>
      </c>
      <c r="F39" s="283">
        <v>4.2000000000000002</v>
      </c>
      <c r="G39" s="38"/>
      <c r="H39" s="44"/>
    </row>
    <row r="40" s="2" customFormat="1" ht="16.8" customHeight="1">
      <c r="A40" s="38"/>
      <c r="B40" s="44"/>
      <c r="C40" s="284" t="s">
        <v>1446</v>
      </c>
      <c r="D40" s="38"/>
      <c r="E40" s="38"/>
      <c r="F40" s="38"/>
      <c r="G40" s="38"/>
      <c r="H40" s="44"/>
    </row>
    <row r="41" s="2" customFormat="1" ht="16.8" customHeight="1">
      <c r="A41" s="38"/>
      <c r="B41" s="44"/>
      <c r="C41" s="282" t="s">
        <v>1043</v>
      </c>
      <c r="D41" s="282" t="s">
        <v>1044</v>
      </c>
      <c r="E41" s="17" t="s">
        <v>139</v>
      </c>
      <c r="F41" s="283">
        <v>4.2000000000000002</v>
      </c>
      <c r="G41" s="38"/>
      <c r="H41" s="44"/>
    </row>
    <row r="42" s="2" customFormat="1" ht="16.8" customHeight="1">
      <c r="A42" s="38"/>
      <c r="B42" s="44"/>
      <c r="C42" s="282" t="s">
        <v>913</v>
      </c>
      <c r="D42" s="282" t="s">
        <v>914</v>
      </c>
      <c r="E42" s="17" t="s">
        <v>139</v>
      </c>
      <c r="F42" s="283">
        <v>533.40999999999997</v>
      </c>
      <c r="G42" s="38"/>
      <c r="H42" s="44"/>
    </row>
    <row r="43" s="2" customFormat="1" ht="16.8" customHeight="1">
      <c r="A43" s="38"/>
      <c r="B43" s="44"/>
      <c r="C43" s="282" t="s">
        <v>973</v>
      </c>
      <c r="D43" s="282" t="s">
        <v>974</v>
      </c>
      <c r="E43" s="17" t="s">
        <v>139</v>
      </c>
      <c r="F43" s="283">
        <v>487</v>
      </c>
      <c r="G43" s="38"/>
      <c r="H43" s="44"/>
    </row>
    <row r="44" s="2" customFormat="1" ht="16.8" customHeight="1">
      <c r="A44" s="38"/>
      <c r="B44" s="44"/>
      <c r="C44" s="278" t="s">
        <v>750</v>
      </c>
      <c r="D44" s="279" t="s">
        <v>751</v>
      </c>
      <c r="E44" s="280" t="s">
        <v>139</v>
      </c>
      <c r="F44" s="281">
        <v>465</v>
      </c>
      <c r="G44" s="38"/>
      <c r="H44" s="44"/>
    </row>
    <row r="45" s="2" customFormat="1" ht="16.8" customHeight="1">
      <c r="A45" s="38"/>
      <c r="B45" s="44"/>
      <c r="C45" s="282" t="s">
        <v>19</v>
      </c>
      <c r="D45" s="282" t="s">
        <v>1025</v>
      </c>
      <c r="E45" s="17" t="s">
        <v>19</v>
      </c>
      <c r="F45" s="283">
        <v>228.69999999999999</v>
      </c>
      <c r="G45" s="38"/>
      <c r="H45" s="44"/>
    </row>
    <row r="46" s="2" customFormat="1" ht="16.8" customHeight="1">
      <c r="A46" s="38"/>
      <c r="B46" s="44"/>
      <c r="C46" s="282" t="s">
        <v>19</v>
      </c>
      <c r="D46" s="282" t="s">
        <v>1026</v>
      </c>
      <c r="E46" s="17" t="s">
        <v>19</v>
      </c>
      <c r="F46" s="283">
        <v>236.30000000000001</v>
      </c>
      <c r="G46" s="38"/>
      <c r="H46" s="44"/>
    </row>
    <row r="47" s="2" customFormat="1" ht="16.8" customHeight="1">
      <c r="A47" s="38"/>
      <c r="B47" s="44"/>
      <c r="C47" s="282" t="s">
        <v>750</v>
      </c>
      <c r="D47" s="282" t="s">
        <v>156</v>
      </c>
      <c r="E47" s="17" t="s">
        <v>19</v>
      </c>
      <c r="F47" s="283">
        <v>465</v>
      </c>
      <c r="G47" s="38"/>
      <c r="H47" s="44"/>
    </row>
    <row r="48" s="2" customFormat="1" ht="16.8" customHeight="1">
      <c r="A48" s="38"/>
      <c r="B48" s="44"/>
      <c r="C48" s="284" t="s">
        <v>1446</v>
      </c>
      <c r="D48" s="38"/>
      <c r="E48" s="38"/>
      <c r="F48" s="38"/>
      <c r="G48" s="38"/>
      <c r="H48" s="44"/>
    </row>
    <row r="49" s="2" customFormat="1" ht="16.8" customHeight="1">
      <c r="A49" s="38"/>
      <c r="B49" s="44"/>
      <c r="C49" s="282" t="s">
        <v>1020</v>
      </c>
      <c r="D49" s="282" t="s">
        <v>1021</v>
      </c>
      <c r="E49" s="17" t="s">
        <v>139</v>
      </c>
      <c r="F49" s="283">
        <v>465</v>
      </c>
      <c r="G49" s="38"/>
      <c r="H49" s="44"/>
    </row>
    <row r="50" s="2" customFormat="1" ht="16.8" customHeight="1">
      <c r="A50" s="38"/>
      <c r="B50" s="44"/>
      <c r="C50" s="282" t="s">
        <v>913</v>
      </c>
      <c r="D50" s="282" t="s">
        <v>914</v>
      </c>
      <c r="E50" s="17" t="s">
        <v>139</v>
      </c>
      <c r="F50" s="283">
        <v>533.40999999999997</v>
      </c>
      <c r="G50" s="38"/>
      <c r="H50" s="44"/>
    </row>
    <row r="51" s="2" customFormat="1" ht="16.8" customHeight="1">
      <c r="A51" s="38"/>
      <c r="B51" s="44"/>
      <c r="C51" s="282" t="s">
        <v>973</v>
      </c>
      <c r="D51" s="282" t="s">
        <v>974</v>
      </c>
      <c r="E51" s="17" t="s">
        <v>139</v>
      </c>
      <c r="F51" s="283">
        <v>487</v>
      </c>
      <c r="G51" s="38"/>
      <c r="H51" s="44"/>
    </row>
    <row r="52" s="2" customFormat="1" ht="16.8" customHeight="1">
      <c r="A52" s="38"/>
      <c r="B52" s="44"/>
      <c r="C52" s="278" t="s">
        <v>829</v>
      </c>
      <c r="D52" s="279" t="s">
        <v>1447</v>
      </c>
      <c r="E52" s="280" t="s">
        <v>149</v>
      </c>
      <c r="F52" s="281">
        <v>48.195</v>
      </c>
      <c r="G52" s="38"/>
      <c r="H52" s="44"/>
    </row>
    <row r="53" s="2" customFormat="1" ht="16.8" customHeight="1">
      <c r="A53" s="38"/>
      <c r="B53" s="44"/>
      <c r="C53" s="282" t="s">
        <v>829</v>
      </c>
      <c r="D53" s="282" t="s">
        <v>830</v>
      </c>
      <c r="E53" s="17" t="s">
        <v>19</v>
      </c>
      <c r="F53" s="283">
        <v>48.195</v>
      </c>
      <c r="G53" s="38"/>
      <c r="H53" s="44"/>
    </row>
    <row r="54" s="2" customFormat="1" ht="16.8" customHeight="1">
      <c r="A54" s="38"/>
      <c r="B54" s="44"/>
      <c r="C54" s="278" t="s">
        <v>753</v>
      </c>
      <c r="D54" s="279" t="s">
        <v>754</v>
      </c>
      <c r="E54" s="280" t="s">
        <v>139</v>
      </c>
      <c r="F54" s="281">
        <v>47.5</v>
      </c>
      <c r="G54" s="38"/>
      <c r="H54" s="44"/>
    </row>
    <row r="55" s="2" customFormat="1" ht="16.8" customHeight="1">
      <c r="A55" s="38"/>
      <c r="B55" s="44"/>
      <c r="C55" s="282" t="s">
        <v>753</v>
      </c>
      <c r="D55" s="282" t="s">
        <v>755</v>
      </c>
      <c r="E55" s="17" t="s">
        <v>19</v>
      </c>
      <c r="F55" s="283">
        <v>47.5</v>
      </c>
      <c r="G55" s="38"/>
      <c r="H55" s="44"/>
    </row>
    <row r="56" s="2" customFormat="1" ht="16.8" customHeight="1">
      <c r="A56" s="38"/>
      <c r="B56" s="44"/>
      <c r="C56" s="284" t="s">
        <v>1446</v>
      </c>
      <c r="D56" s="38"/>
      <c r="E56" s="38"/>
      <c r="F56" s="38"/>
      <c r="G56" s="38"/>
      <c r="H56" s="44"/>
    </row>
    <row r="57" s="2" customFormat="1" ht="16.8" customHeight="1">
      <c r="A57" s="38"/>
      <c r="B57" s="44"/>
      <c r="C57" s="282" t="s">
        <v>782</v>
      </c>
      <c r="D57" s="282" t="s">
        <v>783</v>
      </c>
      <c r="E57" s="17" t="s">
        <v>139</v>
      </c>
      <c r="F57" s="283">
        <v>518.20000000000005</v>
      </c>
      <c r="G57" s="38"/>
      <c r="H57" s="44"/>
    </row>
    <row r="58" s="2" customFormat="1">
      <c r="A58" s="38"/>
      <c r="B58" s="44"/>
      <c r="C58" s="282" t="s">
        <v>961</v>
      </c>
      <c r="D58" s="282" t="s">
        <v>962</v>
      </c>
      <c r="E58" s="17" t="s">
        <v>139</v>
      </c>
      <c r="F58" s="283">
        <v>47.5</v>
      </c>
      <c r="G58" s="38"/>
      <c r="H58" s="44"/>
    </row>
    <row r="59" s="2" customFormat="1" ht="16.8" customHeight="1">
      <c r="A59" s="38"/>
      <c r="B59" s="44"/>
      <c r="C59" s="282" t="s">
        <v>1037</v>
      </c>
      <c r="D59" s="282" t="s">
        <v>1038</v>
      </c>
      <c r="E59" s="17" t="s">
        <v>139</v>
      </c>
      <c r="F59" s="283">
        <v>47.5</v>
      </c>
      <c r="G59" s="38"/>
      <c r="H59" s="44"/>
    </row>
    <row r="60" s="2" customFormat="1" ht="16.8" customHeight="1">
      <c r="A60" s="38"/>
      <c r="B60" s="44"/>
      <c r="C60" s="282" t="s">
        <v>1222</v>
      </c>
      <c r="D60" s="282" t="s">
        <v>1223</v>
      </c>
      <c r="E60" s="17" t="s">
        <v>139</v>
      </c>
      <c r="F60" s="283">
        <v>47.5</v>
      </c>
      <c r="G60" s="38"/>
      <c r="H60" s="44"/>
    </row>
    <row r="61" s="2" customFormat="1" ht="16.8" customHeight="1">
      <c r="A61" s="38"/>
      <c r="B61" s="44"/>
      <c r="C61" s="278" t="s">
        <v>757</v>
      </c>
      <c r="D61" s="279" t="s">
        <v>758</v>
      </c>
      <c r="E61" s="280" t="s">
        <v>139</v>
      </c>
      <c r="F61" s="281">
        <v>10.5</v>
      </c>
      <c r="G61" s="38"/>
      <c r="H61" s="44"/>
    </row>
    <row r="62" s="2" customFormat="1" ht="16.8" customHeight="1">
      <c r="A62" s="38"/>
      <c r="B62" s="44"/>
      <c r="C62" s="282" t="s">
        <v>757</v>
      </c>
      <c r="D62" s="282" t="s">
        <v>1009</v>
      </c>
      <c r="E62" s="17" t="s">
        <v>19</v>
      </c>
      <c r="F62" s="283">
        <v>10.5</v>
      </c>
      <c r="G62" s="38"/>
      <c r="H62" s="44"/>
    </row>
    <row r="63" s="2" customFormat="1" ht="16.8" customHeight="1">
      <c r="A63" s="38"/>
      <c r="B63" s="44"/>
      <c r="C63" s="284" t="s">
        <v>1446</v>
      </c>
      <c r="D63" s="38"/>
      <c r="E63" s="38"/>
      <c r="F63" s="38"/>
      <c r="G63" s="38"/>
      <c r="H63" s="44"/>
    </row>
    <row r="64" s="2" customFormat="1" ht="16.8" customHeight="1">
      <c r="A64" s="38"/>
      <c r="B64" s="44"/>
      <c r="C64" s="282" t="s">
        <v>1004</v>
      </c>
      <c r="D64" s="282" t="s">
        <v>1005</v>
      </c>
      <c r="E64" s="17" t="s">
        <v>139</v>
      </c>
      <c r="F64" s="283">
        <v>17.800000000000001</v>
      </c>
      <c r="G64" s="38"/>
      <c r="H64" s="44"/>
    </row>
    <row r="65" s="2" customFormat="1" ht="16.8" customHeight="1">
      <c r="A65" s="38"/>
      <c r="B65" s="44"/>
      <c r="C65" s="282" t="s">
        <v>1016</v>
      </c>
      <c r="D65" s="282" t="s">
        <v>1017</v>
      </c>
      <c r="E65" s="17" t="s">
        <v>139</v>
      </c>
      <c r="F65" s="283">
        <v>10.815</v>
      </c>
      <c r="G65" s="38"/>
      <c r="H65" s="44"/>
    </row>
    <row r="66" s="2" customFormat="1" ht="16.8" customHeight="1">
      <c r="A66" s="38"/>
      <c r="B66" s="44"/>
      <c r="C66" s="278" t="s">
        <v>760</v>
      </c>
      <c r="D66" s="279" t="s">
        <v>761</v>
      </c>
      <c r="E66" s="280" t="s">
        <v>139</v>
      </c>
      <c r="F66" s="281">
        <v>45.100000000000001</v>
      </c>
      <c r="G66" s="38"/>
      <c r="H66" s="44"/>
    </row>
    <row r="67" s="2" customFormat="1" ht="16.8" customHeight="1">
      <c r="A67" s="38"/>
      <c r="B67" s="44"/>
      <c r="C67" s="282" t="s">
        <v>760</v>
      </c>
      <c r="D67" s="282" t="s">
        <v>762</v>
      </c>
      <c r="E67" s="17" t="s">
        <v>19</v>
      </c>
      <c r="F67" s="283">
        <v>45.100000000000001</v>
      </c>
      <c r="G67" s="38"/>
      <c r="H67" s="44"/>
    </row>
    <row r="68" s="2" customFormat="1" ht="16.8" customHeight="1">
      <c r="A68" s="38"/>
      <c r="B68" s="44"/>
      <c r="C68" s="284" t="s">
        <v>1446</v>
      </c>
      <c r="D68" s="38"/>
      <c r="E68" s="38"/>
      <c r="F68" s="38"/>
      <c r="G68" s="38"/>
      <c r="H68" s="44"/>
    </row>
    <row r="69" s="2" customFormat="1">
      <c r="A69" s="38"/>
      <c r="B69" s="44"/>
      <c r="C69" s="282" t="s">
        <v>999</v>
      </c>
      <c r="D69" s="282" t="s">
        <v>1000</v>
      </c>
      <c r="E69" s="17" t="s">
        <v>139</v>
      </c>
      <c r="F69" s="283">
        <v>45.100000000000001</v>
      </c>
      <c r="G69" s="38"/>
      <c r="H69" s="44"/>
    </row>
    <row r="70" s="2" customFormat="1" ht="16.8" customHeight="1">
      <c r="A70" s="38"/>
      <c r="B70" s="44"/>
      <c r="C70" s="282" t="s">
        <v>913</v>
      </c>
      <c r="D70" s="282" t="s">
        <v>914</v>
      </c>
      <c r="E70" s="17" t="s">
        <v>139</v>
      </c>
      <c r="F70" s="283">
        <v>533.40999999999997</v>
      </c>
      <c r="G70" s="38"/>
      <c r="H70" s="44"/>
    </row>
    <row r="71" s="2" customFormat="1" ht="16.8" customHeight="1">
      <c r="A71" s="38"/>
      <c r="B71" s="44"/>
      <c r="C71" s="282" t="s">
        <v>968</v>
      </c>
      <c r="D71" s="282" t="s">
        <v>969</v>
      </c>
      <c r="E71" s="17" t="s">
        <v>139</v>
      </c>
      <c r="F71" s="283">
        <v>45.100000000000001</v>
      </c>
      <c r="G71" s="38"/>
      <c r="H71" s="44"/>
    </row>
    <row r="72" s="2" customFormat="1" ht="16.8" customHeight="1">
      <c r="A72" s="38"/>
      <c r="B72" s="44"/>
      <c r="C72" s="282" t="s">
        <v>979</v>
      </c>
      <c r="D72" s="282" t="s">
        <v>980</v>
      </c>
      <c r="E72" s="17" t="s">
        <v>139</v>
      </c>
      <c r="F72" s="283">
        <v>45.100000000000001</v>
      </c>
      <c r="G72" s="38"/>
      <c r="H72" s="44"/>
    </row>
    <row r="73" s="2" customFormat="1" ht="16.8" customHeight="1">
      <c r="A73" s="38"/>
      <c r="B73" s="44"/>
      <c r="C73" s="282" t="s">
        <v>984</v>
      </c>
      <c r="D73" s="282" t="s">
        <v>985</v>
      </c>
      <c r="E73" s="17" t="s">
        <v>139</v>
      </c>
      <c r="F73" s="283">
        <v>45.100000000000001</v>
      </c>
      <c r="G73" s="38"/>
      <c r="H73" s="44"/>
    </row>
    <row r="74" s="2" customFormat="1" ht="16.8" customHeight="1">
      <c r="A74" s="38"/>
      <c r="B74" s="44"/>
      <c r="C74" s="282" t="s">
        <v>989</v>
      </c>
      <c r="D74" s="282" t="s">
        <v>990</v>
      </c>
      <c r="E74" s="17" t="s">
        <v>139</v>
      </c>
      <c r="F74" s="283">
        <v>45.100000000000001</v>
      </c>
      <c r="G74" s="38"/>
      <c r="H74" s="44"/>
    </row>
    <row r="75" s="2" customFormat="1" ht="16.8" customHeight="1">
      <c r="A75" s="38"/>
      <c r="B75" s="44"/>
      <c r="C75" s="282" t="s">
        <v>994</v>
      </c>
      <c r="D75" s="282" t="s">
        <v>995</v>
      </c>
      <c r="E75" s="17" t="s">
        <v>139</v>
      </c>
      <c r="F75" s="283">
        <v>45.100000000000001</v>
      </c>
      <c r="G75" s="38"/>
      <c r="H75" s="44"/>
    </row>
    <row r="76" s="2" customFormat="1" ht="7.44" customHeight="1">
      <c r="A76" s="38"/>
      <c r="B76" s="165"/>
      <c r="C76" s="166"/>
      <c r="D76" s="166"/>
      <c r="E76" s="166"/>
      <c r="F76" s="166"/>
      <c r="G76" s="166"/>
      <c r="H76" s="44"/>
    </row>
    <row r="77" s="2" customFormat="1">
      <c r="A77" s="38"/>
      <c r="B77" s="38"/>
      <c r="C77" s="38"/>
      <c r="D77" s="38"/>
      <c r="E77" s="38"/>
      <c r="F77" s="38"/>
      <c r="G77" s="38"/>
      <c r="H77" s="38"/>
    </row>
  </sheetData>
  <sheetProtection sheet="1" formatColumns="0" formatRows="0" objects="1" scenarios="1" spinCount="100000" saltValue="oWAzt5r7Cz9+AdrriCF7bhjtLBQQ9JWLv3cptoS4nJ7GlaVsz0RZH5td603ElW4twd9jkF+tsTz4llte2a01hQ==" hashValue="rZB96Mb/Hvetmi+udqcfgYVU8C7Gn593DEDjeGrqsUzYDN8SOnsYp/lw3DWYI8w5kk47YngcE1mq7qaMm+Q/3g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5" customWidth="1"/>
    <col min="2" max="2" width="1.667969" style="285" customWidth="1"/>
    <col min="3" max="4" width="5" style="285" customWidth="1"/>
    <col min="5" max="5" width="11.66016" style="285" customWidth="1"/>
    <col min="6" max="6" width="9.160156" style="285" customWidth="1"/>
    <col min="7" max="7" width="5" style="285" customWidth="1"/>
    <col min="8" max="8" width="77.83203" style="285" customWidth="1"/>
    <col min="9" max="10" width="20" style="285" customWidth="1"/>
    <col min="11" max="11" width="1.667969" style="285" customWidth="1"/>
  </cols>
  <sheetData>
    <row r="1" s="1" customFormat="1" ht="37.5" customHeight="1"/>
    <row r="2" s="1" customFormat="1" ht="7.5" customHeight="1">
      <c r="B2" s="286"/>
      <c r="C2" s="287"/>
      <c r="D2" s="287"/>
      <c r="E2" s="287"/>
      <c r="F2" s="287"/>
      <c r="G2" s="287"/>
      <c r="H2" s="287"/>
      <c r="I2" s="287"/>
      <c r="J2" s="287"/>
      <c r="K2" s="288"/>
    </row>
    <row r="3" s="15" customFormat="1" ht="45" customHeight="1">
      <c r="B3" s="289"/>
      <c r="C3" s="290" t="s">
        <v>1448</v>
      </c>
      <c r="D3" s="290"/>
      <c r="E3" s="290"/>
      <c r="F3" s="290"/>
      <c r="G3" s="290"/>
      <c r="H3" s="290"/>
      <c r="I3" s="290"/>
      <c r="J3" s="290"/>
      <c r="K3" s="291"/>
    </row>
    <row r="4" s="1" customFormat="1" ht="25.5" customHeight="1">
      <c r="B4" s="292"/>
      <c r="C4" s="293" t="s">
        <v>1449</v>
      </c>
      <c r="D4" s="293"/>
      <c r="E4" s="293"/>
      <c r="F4" s="293"/>
      <c r="G4" s="293"/>
      <c r="H4" s="293"/>
      <c r="I4" s="293"/>
      <c r="J4" s="293"/>
      <c r="K4" s="294"/>
    </row>
    <row r="5" s="1" customFormat="1" ht="5.25" customHeight="1">
      <c r="B5" s="292"/>
      <c r="C5" s="295"/>
      <c r="D5" s="295"/>
      <c r="E5" s="295"/>
      <c r="F5" s="295"/>
      <c r="G5" s="295"/>
      <c r="H5" s="295"/>
      <c r="I5" s="295"/>
      <c r="J5" s="295"/>
      <c r="K5" s="294"/>
    </row>
    <row r="6" s="1" customFormat="1" ht="15" customHeight="1">
      <c r="B6" s="292"/>
      <c r="C6" s="296" t="s">
        <v>1450</v>
      </c>
      <c r="D6" s="296"/>
      <c r="E6" s="296"/>
      <c r="F6" s="296"/>
      <c r="G6" s="296"/>
      <c r="H6" s="296"/>
      <c r="I6" s="296"/>
      <c r="J6" s="296"/>
      <c r="K6" s="294"/>
    </row>
    <row r="7" s="1" customFormat="1" ht="15" customHeight="1">
      <c r="B7" s="297"/>
      <c r="C7" s="296" t="s">
        <v>1451</v>
      </c>
      <c r="D7" s="296"/>
      <c r="E7" s="296"/>
      <c r="F7" s="296"/>
      <c r="G7" s="296"/>
      <c r="H7" s="296"/>
      <c r="I7" s="296"/>
      <c r="J7" s="296"/>
      <c r="K7" s="294"/>
    </row>
    <row r="8" s="1" customFormat="1" ht="12.75" customHeight="1">
      <c r="B8" s="297"/>
      <c r="C8" s="296"/>
      <c r="D8" s="296"/>
      <c r="E8" s="296"/>
      <c r="F8" s="296"/>
      <c r="G8" s="296"/>
      <c r="H8" s="296"/>
      <c r="I8" s="296"/>
      <c r="J8" s="296"/>
      <c r="K8" s="294"/>
    </row>
    <row r="9" s="1" customFormat="1" ht="15" customHeight="1">
      <c r="B9" s="297"/>
      <c r="C9" s="296" t="s">
        <v>1452</v>
      </c>
      <c r="D9" s="296"/>
      <c r="E9" s="296"/>
      <c r="F9" s="296"/>
      <c r="G9" s="296"/>
      <c r="H9" s="296"/>
      <c r="I9" s="296"/>
      <c r="J9" s="296"/>
      <c r="K9" s="294"/>
    </row>
    <row r="10" s="1" customFormat="1" ht="15" customHeight="1">
      <c r="B10" s="297"/>
      <c r="C10" s="296"/>
      <c r="D10" s="296" t="s">
        <v>1453</v>
      </c>
      <c r="E10" s="296"/>
      <c r="F10" s="296"/>
      <c r="G10" s="296"/>
      <c r="H10" s="296"/>
      <c r="I10" s="296"/>
      <c r="J10" s="296"/>
      <c r="K10" s="294"/>
    </row>
    <row r="11" s="1" customFormat="1" ht="15" customHeight="1">
      <c r="B11" s="297"/>
      <c r="C11" s="298"/>
      <c r="D11" s="296" t="s">
        <v>1454</v>
      </c>
      <c r="E11" s="296"/>
      <c r="F11" s="296"/>
      <c r="G11" s="296"/>
      <c r="H11" s="296"/>
      <c r="I11" s="296"/>
      <c r="J11" s="296"/>
      <c r="K11" s="294"/>
    </row>
    <row r="12" s="1" customFormat="1" ht="15" customHeight="1">
      <c r="B12" s="297"/>
      <c r="C12" s="298"/>
      <c r="D12" s="296"/>
      <c r="E12" s="296"/>
      <c r="F12" s="296"/>
      <c r="G12" s="296"/>
      <c r="H12" s="296"/>
      <c r="I12" s="296"/>
      <c r="J12" s="296"/>
      <c r="K12" s="294"/>
    </row>
    <row r="13" s="1" customFormat="1" ht="15" customHeight="1">
      <c r="B13" s="297"/>
      <c r="C13" s="298"/>
      <c r="D13" s="299" t="s">
        <v>1455</v>
      </c>
      <c r="E13" s="296"/>
      <c r="F13" s="296"/>
      <c r="G13" s="296"/>
      <c r="H13" s="296"/>
      <c r="I13" s="296"/>
      <c r="J13" s="296"/>
      <c r="K13" s="294"/>
    </row>
    <row r="14" s="1" customFormat="1" ht="12.75" customHeight="1">
      <c r="B14" s="297"/>
      <c r="C14" s="298"/>
      <c r="D14" s="298"/>
      <c r="E14" s="298"/>
      <c r="F14" s="298"/>
      <c r="G14" s="298"/>
      <c r="H14" s="298"/>
      <c r="I14" s="298"/>
      <c r="J14" s="298"/>
      <c r="K14" s="294"/>
    </row>
    <row r="15" s="1" customFormat="1" ht="15" customHeight="1">
      <c r="B15" s="297"/>
      <c r="C15" s="298"/>
      <c r="D15" s="296" t="s">
        <v>1456</v>
      </c>
      <c r="E15" s="296"/>
      <c r="F15" s="296"/>
      <c r="G15" s="296"/>
      <c r="H15" s="296"/>
      <c r="I15" s="296"/>
      <c r="J15" s="296"/>
      <c r="K15" s="294"/>
    </row>
    <row r="16" s="1" customFormat="1" ht="15" customHeight="1">
      <c r="B16" s="297"/>
      <c r="C16" s="298"/>
      <c r="D16" s="296" t="s">
        <v>1457</v>
      </c>
      <c r="E16" s="296"/>
      <c r="F16" s="296"/>
      <c r="G16" s="296"/>
      <c r="H16" s="296"/>
      <c r="I16" s="296"/>
      <c r="J16" s="296"/>
      <c r="K16" s="294"/>
    </row>
    <row r="17" s="1" customFormat="1" ht="15" customHeight="1">
      <c r="B17" s="297"/>
      <c r="C17" s="298"/>
      <c r="D17" s="296" t="s">
        <v>1458</v>
      </c>
      <c r="E17" s="296"/>
      <c r="F17" s="296"/>
      <c r="G17" s="296"/>
      <c r="H17" s="296"/>
      <c r="I17" s="296"/>
      <c r="J17" s="296"/>
      <c r="K17" s="294"/>
    </row>
    <row r="18" s="1" customFormat="1" ht="15" customHeight="1">
      <c r="B18" s="297"/>
      <c r="C18" s="298"/>
      <c r="D18" s="298"/>
      <c r="E18" s="300" t="s">
        <v>79</v>
      </c>
      <c r="F18" s="296" t="s">
        <v>1459</v>
      </c>
      <c r="G18" s="296"/>
      <c r="H18" s="296"/>
      <c r="I18" s="296"/>
      <c r="J18" s="296"/>
      <c r="K18" s="294"/>
    </row>
    <row r="19" s="1" customFormat="1" ht="15" customHeight="1">
      <c r="B19" s="297"/>
      <c r="C19" s="298"/>
      <c r="D19" s="298"/>
      <c r="E19" s="300" t="s">
        <v>1460</v>
      </c>
      <c r="F19" s="296" t="s">
        <v>1461</v>
      </c>
      <c r="G19" s="296"/>
      <c r="H19" s="296"/>
      <c r="I19" s="296"/>
      <c r="J19" s="296"/>
      <c r="K19" s="294"/>
    </row>
    <row r="20" s="1" customFormat="1" ht="15" customHeight="1">
      <c r="B20" s="297"/>
      <c r="C20" s="298"/>
      <c r="D20" s="298"/>
      <c r="E20" s="300" t="s">
        <v>1462</v>
      </c>
      <c r="F20" s="296" t="s">
        <v>1463</v>
      </c>
      <c r="G20" s="296"/>
      <c r="H20" s="296"/>
      <c r="I20" s="296"/>
      <c r="J20" s="296"/>
      <c r="K20" s="294"/>
    </row>
    <row r="21" s="1" customFormat="1" ht="15" customHeight="1">
      <c r="B21" s="297"/>
      <c r="C21" s="298"/>
      <c r="D21" s="298"/>
      <c r="E21" s="300" t="s">
        <v>1464</v>
      </c>
      <c r="F21" s="296" t="s">
        <v>1465</v>
      </c>
      <c r="G21" s="296"/>
      <c r="H21" s="296"/>
      <c r="I21" s="296"/>
      <c r="J21" s="296"/>
      <c r="K21" s="294"/>
    </row>
    <row r="22" s="1" customFormat="1" ht="15" customHeight="1">
      <c r="B22" s="297"/>
      <c r="C22" s="298"/>
      <c r="D22" s="298"/>
      <c r="E22" s="300" t="s">
        <v>1466</v>
      </c>
      <c r="F22" s="296" t="s">
        <v>1467</v>
      </c>
      <c r="G22" s="296"/>
      <c r="H22" s="296"/>
      <c r="I22" s="296"/>
      <c r="J22" s="296"/>
      <c r="K22" s="294"/>
    </row>
    <row r="23" s="1" customFormat="1" ht="15" customHeight="1">
      <c r="B23" s="297"/>
      <c r="C23" s="298"/>
      <c r="D23" s="298"/>
      <c r="E23" s="300" t="s">
        <v>86</v>
      </c>
      <c r="F23" s="296" t="s">
        <v>1468</v>
      </c>
      <c r="G23" s="296"/>
      <c r="H23" s="296"/>
      <c r="I23" s="296"/>
      <c r="J23" s="296"/>
      <c r="K23" s="294"/>
    </row>
    <row r="24" s="1" customFormat="1" ht="12.75" customHeight="1">
      <c r="B24" s="297"/>
      <c r="C24" s="298"/>
      <c r="D24" s="298"/>
      <c r="E24" s="298"/>
      <c r="F24" s="298"/>
      <c r="G24" s="298"/>
      <c r="H24" s="298"/>
      <c r="I24" s="298"/>
      <c r="J24" s="298"/>
      <c r="K24" s="294"/>
    </row>
    <row r="25" s="1" customFormat="1" ht="15" customHeight="1">
      <c r="B25" s="297"/>
      <c r="C25" s="296" t="s">
        <v>1469</v>
      </c>
      <c r="D25" s="296"/>
      <c r="E25" s="296"/>
      <c r="F25" s="296"/>
      <c r="G25" s="296"/>
      <c r="H25" s="296"/>
      <c r="I25" s="296"/>
      <c r="J25" s="296"/>
      <c r="K25" s="294"/>
    </row>
    <row r="26" s="1" customFormat="1" ht="15" customHeight="1">
      <c r="B26" s="297"/>
      <c r="C26" s="296" t="s">
        <v>1470</v>
      </c>
      <c r="D26" s="296"/>
      <c r="E26" s="296"/>
      <c r="F26" s="296"/>
      <c r="G26" s="296"/>
      <c r="H26" s="296"/>
      <c r="I26" s="296"/>
      <c r="J26" s="296"/>
      <c r="K26" s="294"/>
    </row>
    <row r="27" s="1" customFormat="1" ht="15" customHeight="1">
      <c r="B27" s="297"/>
      <c r="C27" s="296"/>
      <c r="D27" s="296" t="s">
        <v>1471</v>
      </c>
      <c r="E27" s="296"/>
      <c r="F27" s="296"/>
      <c r="G27" s="296"/>
      <c r="H27" s="296"/>
      <c r="I27" s="296"/>
      <c r="J27" s="296"/>
      <c r="K27" s="294"/>
    </row>
    <row r="28" s="1" customFormat="1" ht="15" customHeight="1">
      <c r="B28" s="297"/>
      <c r="C28" s="298"/>
      <c r="D28" s="296" t="s">
        <v>1472</v>
      </c>
      <c r="E28" s="296"/>
      <c r="F28" s="296"/>
      <c r="G28" s="296"/>
      <c r="H28" s="296"/>
      <c r="I28" s="296"/>
      <c r="J28" s="296"/>
      <c r="K28" s="294"/>
    </row>
    <row r="29" s="1" customFormat="1" ht="12.75" customHeight="1">
      <c r="B29" s="297"/>
      <c r="C29" s="298"/>
      <c r="D29" s="298"/>
      <c r="E29" s="298"/>
      <c r="F29" s="298"/>
      <c r="G29" s="298"/>
      <c r="H29" s="298"/>
      <c r="I29" s="298"/>
      <c r="J29" s="298"/>
      <c r="K29" s="294"/>
    </row>
    <row r="30" s="1" customFormat="1" ht="15" customHeight="1">
      <c r="B30" s="297"/>
      <c r="C30" s="298"/>
      <c r="D30" s="296" t="s">
        <v>1473</v>
      </c>
      <c r="E30" s="296"/>
      <c r="F30" s="296"/>
      <c r="G30" s="296"/>
      <c r="H30" s="296"/>
      <c r="I30" s="296"/>
      <c r="J30" s="296"/>
      <c r="K30" s="294"/>
    </row>
    <row r="31" s="1" customFormat="1" ht="15" customHeight="1">
      <c r="B31" s="297"/>
      <c r="C31" s="298"/>
      <c r="D31" s="296" t="s">
        <v>1474</v>
      </c>
      <c r="E31" s="296"/>
      <c r="F31" s="296"/>
      <c r="G31" s="296"/>
      <c r="H31" s="296"/>
      <c r="I31" s="296"/>
      <c r="J31" s="296"/>
      <c r="K31" s="294"/>
    </row>
    <row r="32" s="1" customFormat="1" ht="12.75" customHeight="1">
      <c r="B32" s="297"/>
      <c r="C32" s="298"/>
      <c r="D32" s="298"/>
      <c r="E32" s="298"/>
      <c r="F32" s="298"/>
      <c r="G32" s="298"/>
      <c r="H32" s="298"/>
      <c r="I32" s="298"/>
      <c r="J32" s="298"/>
      <c r="K32" s="294"/>
    </row>
    <row r="33" s="1" customFormat="1" ht="15" customHeight="1">
      <c r="B33" s="297"/>
      <c r="C33" s="298"/>
      <c r="D33" s="296" t="s">
        <v>1475</v>
      </c>
      <c r="E33" s="296"/>
      <c r="F33" s="296"/>
      <c r="G33" s="296"/>
      <c r="H33" s="296"/>
      <c r="I33" s="296"/>
      <c r="J33" s="296"/>
      <c r="K33" s="294"/>
    </row>
    <row r="34" s="1" customFormat="1" ht="15" customHeight="1">
      <c r="B34" s="297"/>
      <c r="C34" s="298"/>
      <c r="D34" s="296" t="s">
        <v>1476</v>
      </c>
      <c r="E34" s="296"/>
      <c r="F34" s="296"/>
      <c r="G34" s="296"/>
      <c r="H34" s="296"/>
      <c r="I34" s="296"/>
      <c r="J34" s="296"/>
      <c r="K34" s="294"/>
    </row>
    <row r="35" s="1" customFormat="1" ht="15" customHeight="1">
      <c r="B35" s="297"/>
      <c r="C35" s="298"/>
      <c r="D35" s="296" t="s">
        <v>1477</v>
      </c>
      <c r="E35" s="296"/>
      <c r="F35" s="296"/>
      <c r="G35" s="296"/>
      <c r="H35" s="296"/>
      <c r="I35" s="296"/>
      <c r="J35" s="296"/>
      <c r="K35" s="294"/>
    </row>
    <row r="36" s="1" customFormat="1" ht="15" customHeight="1">
      <c r="B36" s="297"/>
      <c r="C36" s="298"/>
      <c r="D36" s="296"/>
      <c r="E36" s="299" t="s">
        <v>120</v>
      </c>
      <c r="F36" s="296"/>
      <c r="G36" s="296" t="s">
        <v>1478</v>
      </c>
      <c r="H36" s="296"/>
      <c r="I36" s="296"/>
      <c r="J36" s="296"/>
      <c r="K36" s="294"/>
    </row>
    <row r="37" s="1" customFormat="1" ht="30.75" customHeight="1">
      <c r="B37" s="297"/>
      <c r="C37" s="298"/>
      <c r="D37" s="296"/>
      <c r="E37" s="299" t="s">
        <v>1479</v>
      </c>
      <c r="F37" s="296"/>
      <c r="G37" s="296" t="s">
        <v>1480</v>
      </c>
      <c r="H37" s="296"/>
      <c r="I37" s="296"/>
      <c r="J37" s="296"/>
      <c r="K37" s="294"/>
    </row>
    <row r="38" s="1" customFormat="1" ht="15" customHeight="1">
      <c r="B38" s="297"/>
      <c r="C38" s="298"/>
      <c r="D38" s="296"/>
      <c r="E38" s="299" t="s">
        <v>53</v>
      </c>
      <c r="F38" s="296"/>
      <c r="G38" s="296" t="s">
        <v>1481</v>
      </c>
      <c r="H38" s="296"/>
      <c r="I38" s="296"/>
      <c r="J38" s="296"/>
      <c r="K38" s="294"/>
    </row>
    <row r="39" s="1" customFormat="1" ht="15" customHeight="1">
      <c r="B39" s="297"/>
      <c r="C39" s="298"/>
      <c r="D39" s="296"/>
      <c r="E39" s="299" t="s">
        <v>54</v>
      </c>
      <c r="F39" s="296"/>
      <c r="G39" s="296" t="s">
        <v>1482</v>
      </c>
      <c r="H39" s="296"/>
      <c r="I39" s="296"/>
      <c r="J39" s="296"/>
      <c r="K39" s="294"/>
    </row>
    <row r="40" s="1" customFormat="1" ht="15" customHeight="1">
      <c r="B40" s="297"/>
      <c r="C40" s="298"/>
      <c r="D40" s="296"/>
      <c r="E40" s="299" t="s">
        <v>121</v>
      </c>
      <c r="F40" s="296"/>
      <c r="G40" s="296" t="s">
        <v>1483</v>
      </c>
      <c r="H40" s="296"/>
      <c r="I40" s="296"/>
      <c r="J40" s="296"/>
      <c r="K40" s="294"/>
    </row>
    <row r="41" s="1" customFormat="1" ht="15" customHeight="1">
      <c r="B41" s="297"/>
      <c r="C41" s="298"/>
      <c r="D41" s="296"/>
      <c r="E41" s="299" t="s">
        <v>122</v>
      </c>
      <c r="F41" s="296"/>
      <c r="G41" s="296" t="s">
        <v>1484</v>
      </c>
      <c r="H41" s="296"/>
      <c r="I41" s="296"/>
      <c r="J41" s="296"/>
      <c r="K41" s="294"/>
    </row>
    <row r="42" s="1" customFormat="1" ht="15" customHeight="1">
      <c r="B42" s="297"/>
      <c r="C42" s="298"/>
      <c r="D42" s="296"/>
      <c r="E42" s="299" t="s">
        <v>1485</v>
      </c>
      <c r="F42" s="296"/>
      <c r="G42" s="296" t="s">
        <v>1486</v>
      </c>
      <c r="H42" s="296"/>
      <c r="I42" s="296"/>
      <c r="J42" s="296"/>
      <c r="K42" s="294"/>
    </row>
    <row r="43" s="1" customFormat="1" ht="15" customHeight="1">
      <c r="B43" s="297"/>
      <c r="C43" s="298"/>
      <c r="D43" s="296"/>
      <c r="E43" s="299"/>
      <c r="F43" s="296"/>
      <c r="G43" s="296" t="s">
        <v>1487</v>
      </c>
      <c r="H43" s="296"/>
      <c r="I43" s="296"/>
      <c r="J43" s="296"/>
      <c r="K43" s="294"/>
    </row>
    <row r="44" s="1" customFormat="1" ht="15" customHeight="1">
      <c r="B44" s="297"/>
      <c r="C44" s="298"/>
      <c r="D44" s="296"/>
      <c r="E44" s="299" t="s">
        <v>1488</v>
      </c>
      <c r="F44" s="296"/>
      <c r="G44" s="296" t="s">
        <v>1489</v>
      </c>
      <c r="H44" s="296"/>
      <c r="I44" s="296"/>
      <c r="J44" s="296"/>
      <c r="K44" s="294"/>
    </row>
    <row r="45" s="1" customFormat="1" ht="15" customHeight="1">
      <c r="B45" s="297"/>
      <c r="C45" s="298"/>
      <c r="D45" s="296"/>
      <c r="E45" s="299" t="s">
        <v>124</v>
      </c>
      <c r="F45" s="296"/>
      <c r="G45" s="296" t="s">
        <v>1490</v>
      </c>
      <c r="H45" s="296"/>
      <c r="I45" s="296"/>
      <c r="J45" s="296"/>
      <c r="K45" s="294"/>
    </row>
    <row r="46" s="1" customFormat="1" ht="12.75" customHeight="1">
      <c r="B46" s="297"/>
      <c r="C46" s="298"/>
      <c r="D46" s="296"/>
      <c r="E46" s="296"/>
      <c r="F46" s="296"/>
      <c r="G46" s="296"/>
      <c r="H46" s="296"/>
      <c r="I46" s="296"/>
      <c r="J46" s="296"/>
      <c r="K46" s="294"/>
    </row>
    <row r="47" s="1" customFormat="1" ht="15" customHeight="1">
      <c r="B47" s="297"/>
      <c r="C47" s="298"/>
      <c r="D47" s="296" t="s">
        <v>1491</v>
      </c>
      <c r="E47" s="296"/>
      <c r="F47" s="296"/>
      <c r="G47" s="296"/>
      <c r="H47" s="296"/>
      <c r="I47" s="296"/>
      <c r="J47" s="296"/>
      <c r="K47" s="294"/>
    </row>
    <row r="48" s="1" customFormat="1" ht="15" customHeight="1">
      <c r="B48" s="297"/>
      <c r="C48" s="298"/>
      <c r="D48" s="298"/>
      <c r="E48" s="296" t="s">
        <v>1492</v>
      </c>
      <c r="F48" s="296"/>
      <c r="G48" s="296"/>
      <c r="H48" s="296"/>
      <c r="I48" s="296"/>
      <c r="J48" s="296"/>
      <c r="K48" s="294"/>
    </row>
    <row r="49" s="1" customFormat="1" ht="15" customHeight="1">
      <c r="B49" s="297"/>
      <c r="C49" s="298"/>
      <c r="D49" s="298"/>
      <c r="E49" s="296" t="s">
        <v>1493</v>
      </c>
      <c r="F49" s="296"/>
      <c r="G49" s="296"/>
      <c r="H49" s="296"/>
      <c r="I49" s="296"/>
      <c r="J49" s="296"/>
      <c r="K49" s="294"/>
    </row>
    <row r="50" s="1" customFormat="1" ht="15" customHeight="1">
      <c r="B50" s="297"/>
      <c r="C50" s="298"/>
      <c r="D50" s="298"/>
      <c r="E50" s="296" t="s">
        <v>1494</v>
      </c>
      <c r="F50" s="296"/>
      <c r="G50" s="296"/>
      <c r="H50" s="296"/>
      <c r="I50" s="296"/>
      <c r="J50" s="296"/>
      <c r="K50" s="294"/>
    </row>
    <row r="51" s="1" customFormat="1" ht="15" customHeight="1">
      <c r="B51" s="297"/>
      <c r="C51" s="298"/>
      <c r="D51" s="296" t="s">
        <v>1495</v>
      </c>
      <c r="E51" s="296"/>
      <c r="F51" s="296"/>
      <c r="G51" s="296"/>
      <c r="H51" s="296"/>
      <c r="I51" s="296"/>
      <c r="J51" s="296"/>
      <c r="K51" s="294"/>
    </row>
    <row r="52" s="1" customFormat="1" ht="25.5" customHeight="1">
      <c r="B52" s="292"/>
      <c r="C52" s="293" t="s">
        <v>1496</v>
      </c>
      <c r="D52" s="293"/>
      <c r="E52" s="293"/>
      <c r="F52" s="293"/>
      <c r="G52" s="293"/>
      <c r="H52" s="293"/>
      <c r="I52" s="293"/>
      <c r="J52" s="293"/>
      <c r="K52" s="294"/>
    </row>
    <row r="53" s="1" customFormat="1" ht="5.25" customHeight="1">
      <c r="B53" s="292"/>
      <c r="C53" s="295"/>
      <c r="D53" s="295"/>
      <c r="E53" s="295"/>
      <c r="F53" s="295"/>
      <c r="G53" s="295"/>
      <c r="H53" s="295"/>
      <c r="I53" s="295"/>
      <c r="J53" s="295"/>
      <c r="K53" s="294"/>
    </row>
    <row r="54" s="1" customFormat="1" ht="15" customHeight="1">
      <c r="B54" s="292"/>
      <c r="C54" s="296" t="s">
        <v>1497</v>
      </c>
      <c r="D54" s="296"/>
      <c r="E54" s="296"/>
      <c r="F54" s="296"/>
      <c r="G54" s="296"/>
      <c r="H54" s="296"/>
      <c r="I54" s="296"/>
      <c r="J54" s="296"/>
      <c r="K54" s="294"/>
    </row>
    <row r="55" s="1" customFormat="1" ht="15" customHeight="1">
      <c r="B55" s="292"/>
      <c r="C55" s="296" t="s">
        <v>1498</v>
      </c>
      <c r="D55" s="296"/>
      <c r="E55" s="296"/>
      <c r="F55" s="296"/>
      <c r="G55" s="296"/>
      <c r="H55" s="296"/>
      <c r="I55" s="296"/>
      <c r="J55" s="296"/>
      <c r="K55" s="294"/>
    </row>
    <row r="56" s="1" customFormat="1" ht="12.75" customHeight="1">
      <c r="B56" s="292"/>
      <c r="C56" s="296"/>
      <c r="D56" s="296"/>
      <c r="E56" s="296"/>
      <c r="F56" s="296"/>
      <c r="G56" s="296"/>
      <c r="H56" s="296"/>
      <c r="I56" s="296"/>
      <c r="J56" s="296"/>
      <c r="K56" s="294"/>
    </row>
    <row r="57" s="1" customFormat="1" ht="15" customHeight="1">
      <c r="B57" s="292"/>
      <c r="C57" s="296" t="s">
        <v>1499</v>
      </c>
      <c r="D57" s="296"/>
      <c r="E57" s="296"/>
      <c r="F57" s="296"/>
      <c r="G57" s="296"/>
      <c r="H57" s="296"/>
      <c r="I57" s="296"/>
      <c r="J57" s="296"/>
      <c r="K57" s="294"/>
    </row>
    <row r="58" s="1" customFormat="1" ht="15" customHeight="1">
      <c r="B58" s="292"/>
      <c r="C58" s="298"/>
      <c r="D58" s="296" t="s">
        <v>1500</v>
      </c>
      <c r="E58" s="296"/>
      <c r="F58" s="296"/>
      <c r="G58" s="296"/>
      <c r="H58" s="296"/>
      <c r="I58" s="296"/>
      <c r="J58" s="296"/>
      <c r="K58" s="294"/>
    </row>
    <row r="59" s="1" customFormat="1" ht="15" customHeight="1">
      <c r="B59" s="292"/>
      <c r="C59" s="298"/>
      <c r="D59" s="296" t="s">
        <v>1501</v>
      </c>
      <c r="E59" s="296"/>
      <c r="F59" s="296"/>
      <c r="G59" s="296"/>
      <c r="H59" s="296"/>
      <c r="I59" s="296"/>
      <c r="J59" s="296"/>
      <c r="K59" s="294"/>
    </row>
    <row r="60" s="1" customFormat="1" ht="15" customHeight="1">
      <c r="B60" s="292"/>
      <c r="C60" s="298"/>
      <c r="D60" s="296" t="s">
        <v>1502</v>
      </c>
      <c r="E60" s="296"/>
      <c r="F60" s="296"/>
      <c r="G60" s="296"/>
      <c r="H60" s="296"/>
      <c r="I60" s="296"/>
      <c r="J60" s="296"/>
      <c r="K60" s="294"/>
    </row>
    <row r="61" s="1" customFormat="1" ht="15" customHeight="1">
      <c r="B61" s="292"/>
      <c r="C61" s="298"/>
      <c r="D61" s="296" t="s">
        <v>1503</v>
      </c>
      <c r="E61" s="296"/>
      <c r="F61" s="296"/>
      <c r="G61" s="296"/>
      <c r="H61" s="296"/>
      <c r="I61" s="296"/>
      <c r="J61" s="296"/>
      <c r="K61" s="294"/>
    </row>
    <row r="62" s="1" customFormat="1" ht="15" customHeight="1">
      <c r="B62" s="292"/>
      <c r="C62" s="298"/>
      <c r="D62" s="301" t="s">
        <v>1504</v>
      </c>
      <c r="E62" s="301"/>
      <c r="F62" s="301"/>
      <c r="G62" s="301"/>
      <c r="H62" s="301"/>
      <c r="I62" s="301"/>
      <c r="J62" s="301"/>
      <c r="K62" s="294"/>
    </row>
    <row r="63" s="1" customFormat="1" ht="15" customHeight="1">
      <c r="B63" s="292"/>
      <c r="C63" s="298"/>
      <c r="D63" s="296" t="s">
        <v>1505</v>
      </c>
      <c r="E63" s="296"/>
      <c r="F63" s="296"/>
      <c r="G63" s="296"/>
      <c r="H63" s="296"/>
      <c r="I63" s="296"/>
      <c r="J63" s="296"/>
      <c r="K63" s="294"/>
    </row>
    <row r="64" s="1" customFormat="1" ht="12.75" customHeight="1">
      <c r="B64" s="292"/>
      <c r="C64" s="298"/>
      <c r="D64" s="298"/>
      <c r="E64" s="302"/>
      <c r="F64" s="298"/>
      <c r="G64" s="298"/>
      <c r="H64" s="298"/>
      <c r="I64" s="298"/>
      <c r="J64" s="298"/>
      <c r="K64" s="294"/>
    </row>
    <row r="65" s="1" customFormat="1" ht="15" customHeight="1">
      <c r="B65" s="292"/>
      <c r="C65" s="298"/>
      <c r="D65" s="296" t="s">
        <v>1506</v>
      </c>
      <c r="E65" s="296"/>
      <c r="F65" s="296"/>
      <c r="G65" s="296"/>
      <c r="H65" s="296"/>
      <c r="I65" s="296"/>
      <c r="J65" s="296"/>
      <c r="K65" s="294"/>
    </row>
    <row r="66" s="1" customFormat="1" ht="15" customHeight="1">
      <c r="B66" s="292"/>
      <c r="C66" s="298"/>
      <c r="D66" s="301" t="s">
        <v>1507</v>
      </c>
      <c r="E66" s="301"/>
      <c r="F66" s="301"/>
      <c r="G66" s="301"/>
      <c r="H66" s="301"/>
      <c r="I66" s="301"/>
      <c r="J66" s="301"/>
      <c r="K66" s="294"/>
    </row>
    <row r="67" s="1" customFormat="1" ht="15" customHeight="1">
      <c r="B67" s="292"/>
      <c r="C67" s="298"/>
      <c r="D67" s="296" t="s">
        <v>1508</v>
      </c>
      <c r="E67" s="296"/>
      <c r="F67" s="296"/>
      <c r="G67" s="296"/>
      <c r="H67" s="296"/>
      <c r="I67" s="296"/>
      <c r="J67" s="296"/>
      <c r="K67" s="294"/>
    </row>
    <row r="68" s="1" customFormat="1" ht="15" customHeight="1">
      <c r="B68" s="292"/>
      <c r="C68" s="298"/>
      <c r="D68" s="296" t="s">
        <v>1509</v>
      </c>
      <c r="E68" s="296"/>
      <c r="F68" s="296"/>
      <c r="G68" s="296"/>
      <c r="H68" s="296"/>
      <c r="I68" s="296"/>
      <c r="J68" s="296"/>
      <c r="K68" s="294"/>
    </row>
    <row r="69" s="1" customFormat="1" ht="15" customHeight="1">
      <c r="B69" s="292"/>
      <c r="C69" s="298"/>
      <c r="D69" s="296" t="s">
        <v>1510</v>
      </c>
      <c r="E69" s="296"/>
      <c r="F69" s="296"/>
      <c r="G69" s="296"/>
      <c r="H69" s="296"/>
      <c r="I69" s="296"/>
      <c r="J69" s="296"/>
      <c r="K69" s="294"/>
    </row>
    <row r="70" s="1" customFormat="1" ht="15" customHeight="1">
      <c r="B70" s="292"/>
      <c r="C70" s="298"/>
      <c r="D70" s="296" t="s">
        <v>1511</v>
      </c>
      <c r="E70" s="296"/>
      <c r="F70" s="296"/>
      <c r="G70" s="296"/>
      <c r="H70" s="296"/>
      <c r="I70" s="296"/>
      <c r="J70" s="296"/>
      <c r="K70" s="294"/>
    </row>
    <row r="71" s="1" customFormat="1" ht="12.75" customHeight="1">
      <c r="B71" s="303"/>
      <c r="C71" s="304"/>
      <c r="D71" s="304"/>
      <c r="E71" s="304"/>
      <c r="F71" s="304"/>
      <c r="G71" s="304"/>
      <c r="H71" s="304"/>
      <c r="I71" s="304"/>
      <c r="J71" s="304"/>
      <c r="K71" s="305"/>
    </row>
    <row r="72" s="1" customFormat="1" ht="18.75" customHeight="1">
      <c r="B72" s="306"/>
      <c r="C72" s="306"/>
      <c r="D72" s="306"/>
      <c r="E72" s="306"/>
      <c r="F72" s="306"/>
      <c r="G72" s="306"/>
      <c r="H72" s="306"/>
      <c r="I72" s="306"/>
      <c r="J72" s="306"/>
      <c r="K72" s="307"/>
    </row>
    <row r="73" s="1" customFormat="1" ht="18.75" customHeight="1">
      <c r="B73" s="307"/>
      <c r="C73" s="307"/>
      <c r="D73" s="307"/>
      <c r="E73" s="307"/>
      <c r="F73" s="307"/>
      <c r="G73" s="307"/>
      <c r="H73" s="307"/>
      <c r="I73" s="307"/>
      <c r="J73" s="307"/>
      <c r="K73" s="307"/>
    </row>
    <row r="74" s="1" customFormat="1" ht="7.5" customHeight="1">
      <c r="B74" s="308"/>
      <c r="C74" s="309"/>
      <c r="D74" s="309"/>
      <c r="E74" s="309"/>
      <c r="F74" s="309"/>
      <c r="G74" s="309"/>
      <c r="H74" s="309"/>
      <c r="I74" s="309"/>
      <c r="J74" s="309"/>
      <c r="K74" s="310"/>
    </row>
    <row r="75" s="1" customFormat="1" ht="45" customHeight="1">
      <c r="B75" s="311"/>
      <c r="C75" s="312" t="s">
        <v>1512</v>
      </c>
      <c r="D75" s="312"/>
      <c r="E75" s="312"/>
      <c r="F75" s="312"/>
      <c r="G75" s="312"/>
      <c r="H75" s="312"/>
      <c r="I75" s="312"/>
      <c r="J75" s="312"/>
      <c r="K75" s="313"/>
    </row>
    <row r="76" s="1" customFormat="1" ht="17.25" customHeight="1">
      <c r="B76" s="311"/>
      <c r="C76" s="314" t="s">
        <v>1513</v>
      </c>
      <c r="D76" s="314"/>
      <c r="E76" s="314"/>
      <c r="F76" s="314" t="s">
        <v>1514</v>
      </c>
      <c r="G76" s="315"/>
      <c r="H76" s="314" t="s">
        <v>54</v>
      </c>
      <c r="I76" s="314" t="s">
        <v>57</v>
      </c>
      <c r="J76" s="314" t="s">
        <v>1515</v>
      </c>
      <c r="K76" s="313"/>
    </row>
    <row r="77" s="1" customFormat="1" ht="17.25" customHeight="1">
      <c r="B77" s="311"/>
      <c r="C77" s="316" t="s">
        <v>1516</v>
      </c>
      <c r="D77" s="316"/>
      <c r="E77" s="316"/>
      <c r="F77" s="317" t="s">
        <v>1517</v>
      </c>
      <c r="G77" s="318"/>
      <c r="H77" s="316"/>
      <c r="I77" s="316"/>
      <c r="J77" s="316" t="s">
        <v>1518</v>
      </c>
      <c r="K77" s="313"/>
    </row>
    <row r="78" s="1" customFormat="1" ht="5.25" customHeight="1">
      <c r="B78" s="311"/>
      <c r="C78" s="319"/>
      <c r="D78" s="319"/>
      <c r="E78" s="319"/>
      <c r="F78" s="319"/>
      <c r="G78" s="320"/>
      <c r="H78" s="319"/>
      <c r="I78" s="319"/>
      <c r="J78" s="319"/>
      <c r="K78" s="313"/>
    </row>
    <row r="79" s="1" customFormat="1" ht="15" customHeight="1">
      <c r="B79" s="311"/>
      <c r="C79" s="299" t="s">
        <v>53</v>
      </c>
      <c r="D79" s="321"/>
      <c r="E79" s="321"/>
      <c r="F79" s="322" t="s">
        <v>1519</v>
      </c>
      <c r="G79" s="323"/>
      <c r="H79" s="299" t="s">
        <v>1520</v>
      </c>
      <c r="I79" s="299" t="s">
        <v>1521</v>
      </c>
      <c r="J79" s="299">
        <v>20</v>
      </c>
      <c r="K79" s="313"/>
    </row>
    <row r="80" s="1" customFormat="1" ht="15" customHeight="1">
      <c r="B80" s="311"/>
      <c r="C80" s="299" t="s">
        <v>1522</v>
      </c>
      <c r="D80" s="299"/>
      <c r="E80" s="299"/>
      <c r="F80" s="322" t="s">
        <v>1519</v>
      </c>
      <c r="G80" s="323"/>
      <c r="H80" s="299" t="s">
        <v>1523</v>
      </c>
      <c r="I80" s="299" t="s">
        <v>1521</v>
      </c>
      <c r="J80" s="299">
        <v>120</v>
      </c>
      <c r="K80" s="313"/>
    </row>
    <row r="81" s="1" customFormat="1" ht="15" customHeight="1">
      <c r="B81" s="324"/>
      <c r="C81" s="299" t="s">
        <v>1524</v>
      </c>
      <c r="D81" s="299"/>
      <c r="E81" s="299"/>
      <c r="F81" s="322" t="s">
        <v>1525</v>
      </c>
      <c r="G81" s="323"/>
      <c r="H81" s="299" t="s">
        <v>1526</v>
      </c>
      <c r="I81" s="299" t="s">
        <v>1521</v>
      </c>
      <c r="J81" s="299">
        <v>50</v>
      </c>
      <c r="K81" s="313"/>
    </row>
    <row r="82" s="1" customFormat="1" ht="15" customHeight="1">
      <c r="B82" s="324"/>
      <c r="C82" s="299" t="s">
        <v>1527</v>
      </c>
      <c r="D82" s="299"/>
      <c r="E82" s="299"/>
      <c r="F82" s="322" t="s">
        <v>1519</v>
      </c>
      <c r="G82" s="323"/>
      <c r="H82" s="299" t="s">
        <v>1528</v>
      </c>
      <c r="I82" s="299" t="s">
        <v>1529</v>
      </c>
      <c r="J82" s="299"/>
      <c r="K82" s="313"/>
    </row>
    <row r="83" s="1" customFormat="1" ht="15" customHeight="1">
      <c r="B83" s="324"/>
      <c r="C83" s="325" t="s">
        <v>1530</v>
      </c>
      <c r="D83" s="325"/>
      <c r="E83" s="325"/>
      <c r="F83" s="326" t="s">
        <v>1525</v>
      </c>
      <c r="G83" s="325"/>
      <c r="H83" s="325" t="s">
        <v>1531</v>
      </c>
      <c r="I83" s="325" t="s">
        <v>1521</v>
      </c>
      <c r="J83" s="325">
        <v>15</v>
      </c>
      <c r="K83" s="313"/>
    </row>
    <row r="84" s="1" customFormat="1" ht="15" customHeight="1">
      <c r="B84" s="324"/>
      <c r="C84" s="325" t="s">
        <v>1532</v>
      </c>
      <c r="D84" s="325"/>
      <c r="E84" s="325"/>
      <c r="F84" s="326" t="s">
        <v>1525</v>
      </c>
      <c r="G84" s="325"/>
      <c r="H84" s="325" t="s">
        <v>1533</v>
      </c>
      <c r="I84" s="325" t="s">
        <v>1521</v>
      </c>
      <c r="J84" s="325">
        <v>15</v>
      </c>
      <c r="K84" s="313"/>
    </row>
    <row r="85" s="1" customFormat="1" ht="15" customHeight="1">
      <c r="B85" s="324"/>
      <c r="C85" s="325" t="s">
        <v>1534</v>
      </c>
      <c r="D85" s="325"/>
      <c r="E85" s="325"/>
      <c r="F85" s="326" t="s">
        <v>1525</v>
      </c>
      <c r="G85" s="325"/>
      <c r="H85" s="325" t="s">
        <v>1535</v>
      </c>
      <c r="I85" s="325" t="s">
        <v>1521</v>
      </c>
      <c r="J85" s="325">
        <v>20</v>
      </c>
      <c r="K85" s="313"/>
    </row>
    <row r="86" s="1" customFormat="1" ht="15" customHeight="1">
      <c r="B86" s="324"/>
      <c r="C86" s="325" t="s">
        <v>1536</v>
      </c>
      <c r="D86" s="325"/>
      <c r="E86" s="325"/>
      <c r="F86" s="326" t="s">
        <v>1525</v>
      </c>
      <c r="G86" s="325"/>
      <c r="H86" s="325" t="s">
        <v>1537</v>
      </c>
      <c r="I86" s="325" t="s">
        <v>1521</v>
      </c>
      <c r="J86" s="325">
        <v>20</v>
      </c>
      <c r="K86" s="313"/>
    </row>
    <row r="87" s="1" customFormat="1" ht="15" customHeight="1">
      <c r="B87" s="324"/>
      <c r="C87" s="299" t="s">
        <v>1538</v>
      </c>
      <c r="D87" s="299"/>
      <c r="E87" s="299"/>
      <c r="F87" s="322" t="s">
        <v>1525</v>
      </c>
      <c r="G87" s="323"/>
      <c r="H87" s="299" t="s">
        <v>1539</v>
      </c>
      <c r="I87" s="299" t="s">
        <v>1521</v>
      </c>
      <c r="J87" s="299">
        <v>50</v>
      </c>
      <c r="K87" s="313"/>
    </row>
    <row r="88" s="1" customFormat="1" ht="15" customHeight="1">
      <c r="B88" s="324"/>
      <c r="C88" s="299" t="s">
        <v>1540</v>
      </c>
      <c r="D88" s="299"/>
      <c r="E88" s="299"/>
      <c r="F88" s="322" t="s">
        <v>1525</v>
      </c>
      <c r="G88" s="323"/>
      <c r="H88" s="299" t="s">
        <v>1541</v>
      </c>
      <c r="I88" s="299" t="s">
        <v>1521</v>
      </c>
      <c r="J88" s="299">
        <v>20</v>
      </c>
      <c r="K88" s="313"/>
    </row>
    <row r="89" s="1" customFormat="1" ht="15" customHeight="1">
      <c r="B89" s="324"/>
      <c r="C89" s="299" t="s">
        <v>1542</v>
      </c>
      <c r="D89" s="299"/>
      <c r="E89" s="299"/>
      <c r="F89" s="322" t="s">
        <v>1525</v>
      </c>
      <c r="G89" s="323"/>
      <c r="H89" s="299" t="s">
        <v>1543</v>
      </c>
      <c r="I89" s="299" t="s">
        <v>1521</v>
      </c>
      <c r="J89" s="299">
        <v>20</v>
      </c>
      <c r="K89" s="313"/>
    </row>
    <row r="90" s="1" customFormat="1" ht="15" customHeight="1">
      <c r="B90" s="324"/>
      <c r="C90" s="299" t="s">
        <v>1544</v>
      </c>
      <c r="D90" s="299"/>
      <c r="E90" s="299"/>
      <c r="F90" s="322" t="s">
        <v>1525</v>
      </c>
      <c r="G90" s="323"/>
      <c r="H90" s="299" t="s">
        <v>1545</v>
      </c>
      <c r="I90" s="299" t="s">
        <v>1521</v>
      </c>
      <c r="J90" s="299">
        <v>50</v>
      </c>
      <c r="K90" s="313"/>
    </row>
    <row r="91" s="1" customFormat="1" ht="15" customHeight="1">
      <c r="B91" s="324"/>
      <c r="C91" s="299" t="s">
        <v>1546</v>
      </c>
      <c r="D91" s="299"/>
      <c r="E91" s="299"/>
      <c r="F91" s="322" t="s">
        <v>1525</v>
      </c>
      <c r="G91" s="323"/>
      <c r="H91" s="299" t="s">
        <v>1546</v>
      </c>
      <c r="I91" s="299" t="s">
        <v>1521</v>
      </c>
      <c r="J91" s="299">
        <v>50</v>
      </c>
      <c r="K91" s="313"/>
    </row>
    <row r="92" s="1" customFormat="1" ht="15" customHeight="1">
      <c r="B92" s="324"/>
      <c r="C92" s="299" t="s">
        <v>1547</v>
      </c>
      <c r="D92" s="299"/>
      <c r="E92" s="299"/>
      <c r="F92" s="322" t="s">
        <v>1525</v>
      </c>
      <c r="G92" s="323"/>
      <c r="H92" s="299" t="s">
        <v>1548</v>
      </c>
      <c r="I92" s="299" t="s">
        <v>1521</v>
      </c>
      <c r="J92" s="299">
        <v>255</v>
      </c>
      <c r="K92" s="313"/>
    </row>
    <row r="93" s="1" customFormat="1" ht="15" customHeight="1">
      <c r="B93" s="324"/>
      <c r="C93" s="299" t="s">
        <v>1549</v>
      </c>
      <c r="D93" s="299"/>
      <c r="E93" s="299"/>
      <c r="F93" s="322" t="s">
        <v>1519</v>
      </c>
      <c r="G93" s="323"/>
      <c r="H93" s="299" t="s">
        <v>1550</v>
      </c>
      <c r="I93" s="299" t="s">
        <v>1551</v>
      </c>
      <c r="J93" s="299"/>
      <c r="K93" s="313"/>
    </row>
    <row r="94" s="1" customFormat="1" ht="15" customHeight="1">
      <c r="B94" s="324"/>
      <c r="C94" s="299" t="s">
        <v>1552</v>
      </c>
      <c r="D94" s="299"/>
      <c r="E94" s="299"/>
      <c r="F94" s="322" t="s">
        <v>1519</v>
      </c>
      <c r="G94" s="323"/>
      <c r="H94" s="299" t="s">
        <v>1553</v>
      </c>
      <c r="I94" s="299" t="s">
        <v>1554</v>
      </c>
      <c r="J94" s="299"/>
      <c r="K94" s="313"/>
    </row>
    <row r="95" s="1" customFormat="1" ht="15" customHeight="1">
      <c r="B95" s="324"/>
      <c r="C95" s="299" t="s">
        <v>1555</v>
      </c>
      <c r="D95" s="299"/>
      <c r="E95" s="299"/>
      <c r="F95" s="322" t="s">
        <v>1519</v>
      </c>
      <c r="G95" s="323"/>
      <c r="H95" s="299" t="s">
        <v>1555</v>
      </c>
      <c r="I95" s="299" t="s">
        <v>1554</v>
      </c>
      <c r="J95" s="299"/>
      <c r="K95" s="313"/>
    </row>
    <row r="96" s="1" customFormat="1" ht="15" customHeight="1">
      <c r="B96" s="324"/>
      <c r="C96" s="299" t="s">
        <v>38</v>
      </c>
      <c r="D96" s="299"/>
      <c r="E96" s="299"/>
      <c r="F96" s="322" t="s">
        <v>1519</v>
      </c>
      <c r="G96" s="323"/>
      <c r="H96" s="299" t="s">
        <v>1556</v>
      </c>
      <c r="I96" s="299" t="s">
        <v>1554</v>
      </c>
      <c r="J96" s="299"/>
      <c r="K96" s="313"/>
    </row>
    <row r="97" s="1" customFormat="1" ht="15" customHeight="1">
      <c r="B97" s="324"/>
      <c r="C97" s="299" t="s">
        <v>48</v>
      </c>
      <c r="D97" s="299"/>
      <c r="E97" s="299"/>
      <c r="F97" s="322" t="s">
        <v>1519</v>
      </c>
      <c r="G97" s="323"/>
      <c r="H97" s="299" t="s">
        <v>1557</v>
      </c>
      <c r="I97" s="299" t="s">
        <v>1554</v>
      </c>
      <c r="J97" s="299"/>
      <c r="K97" s="313"/>
    </row>
    <row r="98" s="1" customFormat="1" ht="15" customHeight="1">
      <c r="B98" s="327"/>
      <c r="C98" s="328"/>
      <c r="D98" s="328"/>
      <c r="E98" s="328"/>
      <c r="F98" s="328"/>
      <c r="G98" s="328"/>
      <c r="H98" s="328"/>
      <c r="I98" s="328"/>
      <c r="J98" s="328"/>
      <c r="K98" s="329"/>
    </row>
    <row r="99" s="1" customFormat="1" ht="18.75" customHeight="1">
      <c r="B99" s="330"/>
      <c r="C99" s="331"/>
      <c r="D99" s="331"/>
      <c r="E99" s="331"/>
      <c r="F99" s="331"/>
      <c r="G99" s="331"/>
      <c r="H99" s="331"/>
      <c r="I99" s="331"/>
      <c r="J99" s="331"/>
      <c r="K99" s="330"/>
    </row>
    <row r="100" s="1" customFormat="1" ht="18.75" customHeight="1">
      <c r="B100" s="307"/>
      <c r="C100" s="307"/>
      <c r="D100" s="307"/>
      <c r="E100" s="307"/>
      <c r="F100" s="307"/>
      <c r="G100" s="307"/>
      <c r="H100" s="307"/>
      <c r="I100" s="307"/>
      <c r="J100" s="307"/>
      <c r="K100" s="307"/>
    </row>
    <row r="101" s="1" customFormat="1" ht="7.5" customHeight="1">
      <c r="B101" s="308"/>
      <c r="C101" s="309"/>
      <c r="D101" s="309"/>
      <c r="E101" s="309"/>
      <c r="F101" s="309"/>
      <c r="G101" s="309"/>
      <c r="H101" s="309"/>
      <c r="I101" s="309"/>
      <c r="J101" s="309"/>
      <c r="K101" s="310"/>
    </row>
    <row r="102" s="1" customFormat="1" ht="45" customHeight="1">
      <c r="B102" s="311"/>
      <c r="C102" s="312" t="s">
        <v>1558</v>
      </c>
      <c r="D102" s="312"/>
      <c r="E102" s="312"/>
      <c r="F102" s="312"/>
      <c r="G102" s="312"/>
      <c r="H102" s="312"/>
      <c r="I102" s="312"/>
      <c r="J102" s="312"/>
      <c r="K102" s="313"/>
    </row>
    <row r="103" s="1" customFormat="1" ht="17.25" customHeight="1">
      <c r="B103" s="311"/>
      <c r="C103" s="314" t="s">
        <v>1513</v>
      </c>
      <c r="D103" s="314"/>
      <c r="E103" s="314"/>
      <c r="F103" s="314" t="s">
        <v>1514</v>
      </c>
      <c r="G103" s="315"/>
      <c r="H103" s="314" t="s">
        <v>54</v>
      </c>
      <c r="I103" s="314" t="s">
        <v>57</v>
      </c>
      <c r="J103" s="314" t="s">
        <v>1515</v>
      </c>
      <c r="K103" s="313"/>
    </row>
    <row r="104" s="1" customFormat="1" ht="17.25" customHeight="1">
      <c r="B104" s="311"/>
      <c r="C104" s="316" t="s">
        <v>1516</v>
      </c>
      <c r="D104" s="316"/>
      <c r="E104" s="316"/>
      <c r="F104" s="317" t="s">
        <v>1517</v>
      </c>
      <c r="G104" s="318"/>
      <c r="H104" s="316"/>
      <c r="I104" s="316"/>
      <c r="J104" s="316" t="s">
        <v>1518</v>
      </c>
      <c r="K104" s="313"/>
    </row>
    <row r="105" s="1" customFormat="1" ht="5.25" customHeight="1">
      <c r="B105" s="311"/>
      <c r="C105" s="314"/>
      <c r="D105" s="314"/>
      <c r="E105" s="314"/>
      <c r="F105" s="314"/>
      <c r="G105" s="332"/>
      <c r="H105" s="314"/>
      <c r="I105" s="314"/>
      <c r="J105" s="314"/>
      <c r="K105" s="313"/>
    </row>
    <row r="106" s="1" customFormat="1" ht="15" customHeight="1">
      <c r="B106" s="311"/>
      <c r="C106" s="299" t="s">
        <v>53</v>
      </c>
      <c r="D106" s="321"/>
      <c r="E106" s="321"/>
      <c r="F106" s="322" t="s">
        <v>1519</v>
      </c>
      <c r="G106" s="299"/>
      <c r="H106" s="299" t="s">
        <v>1559</v>
      </c>
      <c r="I106" s="299" t="s">
        <v>1521</v>
      </c>
      <c r="J106" s="299">
        <v>20</v>
      </c>
      <c r="K106" s="313"/>
    </row>
    <row r="107" s="1" customFormat="1" ht="15" customHeight="1">
      <c r="B107" s="311"/>
      <c r="C107" s="299" t="s">
        <v>1522</v>
      </c>
      <c r="D107" s="299"/>
      <c r="E107" s="299"/>
      <c r="F107" s="322" t="s">
        <v>1519</v>
      </c>
      <c r="G107" s="299"/>
      <c r="H107" s="299" t="s">
        <v>1559</v>
      </c>
      <c r="I107" s="299" t="s">
        <v>1521</v>
      </c>
      <c r="J107" s="299">
        <v>120</v>
      </c>
      <c r="K107" s="313"/>
    </row>
    <row r="108" s="1" customFormat="1" ht="15" customHeight="1">
      <c r="B108" s="324"/>
      <c r="C108" s="299" t="s">
        <v>1524</v>
      </c>
      <c r="D108" s="299"/>
      <c r="E108" s="299"/>
      <c r="F108" s="322" t="s">
        <v>1525</v>
      </c>
      <c r="G108" s="299"/>
      <c r="H108" s="299" t="s">
        <v>1559</v>
      </c>
      <c r="I108" s="299" t="s">
        <v>1521</v>
      </c>
      <c r="J108" s="299">
        <v>50</v>
      </c>
      <c r="K108" s="313"/>
    </row>
    <row r="109" s="1" customFormat="1" ht="15" customHeight="1">
      <c r="B109" s="324"/>
      <c r="C109" s="299" t="s">
        <v>1527</v>
      </c>
      <c r="D109" s="299"/>
      <c r="E109" s="299"/>
      <c r="F109" s="322" t="s">
        <v>1519</v>
      </c>
      <c r="G109" s="299"/>
      <c r="H109" s="299" t="s">
        <v>1559</v>
      </c>
      <c r="I109" s="299" t="s">
        <v>1529</v>
      </c>
      <c r="J109" s="299"/>
      <c r="K109" s="313"/>
    </row>
    <row r="110" s="1" customFormat="1" ht="15" customHeight="1">
      <c r="B110" s="324"/>
      <c r="C110" s="299" t="s">
        <v>1538</v>
      </c>
      <c r="D110" s="299"/>
      <c r="E110" s="299"/>
      <c r="F110" s="322" t="s">
        <v>1525</v>
      </c>
      <c r="G110" s="299"/>
      <c r="H110" s="299" t="s">
        <v>1559</v>
      </c>
      <c r="I110" s="299" t="s">
        <v>1521</v>
      </c>
      <c r="J110" s="299">
        <v>50</v>
      </c>
      <c r="K110" s="313"/>
    </row>
    <row r="111" s="1" customFormat="1" ht="15" customHeight="1">
      <c r="B111" s="324"/>
      <c r="C111" s="299" t="s">
        <v>1546</v>
      </c>
      <c r="D111" s="299"/>
      <c r="E111" s="299"/>
      <c r="F111" s="322" t="s">
        <v>1525</v>
      </c>
      <c r="G111" s="299"/>
      <c r="H111" s="299" t="s">
        <v>1559</v>
      </c>
      <c r="I111" s="299" t="s">
        <v>1521</v>
      </c>
      <c r="J111" s="299">
        <v>50</v>
      </c>
      <c r="K111" s="313"/>
    </row>
    <row r="112" s="1" customFormat="1" ht="15" customHeight="1">
      <c r="B112" s="324"/>
      <c r="C112" s="299" t="s">
        <v>1544</v>
      </c>
      <c r="D112" s="299"/>
      <c r="E112" s="299"/>
      <c r="F112" s="322" t="s">
        <v>1525</v>
      </c>
      <c r="G112" s="299"/>
      <c r="H112" s="299" t="s">
        <v>1559</v>
      </c>
      <c r="I112" s="299" t="s">
        <v>1521</v>
      </c>
      <c r="J112" s="299">
        <v>50</v>
      </c>
      <c r="K112" s="313"/>
    </row>
    <row r="113" s="1" customFormat="1" ht="15" customHeight="1">
      <c r="B113" s="324"/>
      <c r="C113" s="299" t="s">
        <v>53</v>
      </c>
      <c r="D113" s="299"/>
      <c r="E113" s="299"/>
      <c r="F113" s="322" t="s">
        <v>1519</v>
      </c>
      <c r="G113" s="299"/>
      <c r="H113" s="299" t="s">
        <v>1560</v>
      </c>
      <c r="I113" s="299" t="s">
        <v>1521</v>
      </c>
      <c r="J113" s="299">
        <v>20</v>
      </c>
      <c r="K113" s="313"/>
    </row>
    <row r="114" s="1" customFormat="1" ht="15" customHeight="1">
      <c r="B114" s="324"/>
      <c r="C114" s="299" t="s">
        <v>1561</v>
      </c>
      <c r="D114" s="299"/>
      <c r="E114" s="299"/>
      <c r="F114" s="322" t="s">
        <v>1519</v>
      </c>
      <c r="G114" s="299"/>
      <c r="H114" s="299" t="s">
        <v>1562</v>
      </c>
      <c r="I114" s="299" t="s">
        <v>1521</v>
      </c>
      <c r="J114" s="299">
        <v>120</v>
      </c>
      <c r="K114" s="313"/>
    </row>
    <row r="115" s="1" customFormat="1" ht="15" customHeight="1">
      <c r="B115" s="324"/>
      <c r="C115" s="299" t="s">
        <v>38</v>
      </c>
      <c r="D115" s="299"/>
      <c r="E115" s="299"/>
      <c r="F115" s="322" t="s">
        <v>1519</v>
      </c>
      <c r="G115" s="299"/>
      <c r="H115" s="299" t="s">
        <v>1563</v>
      </c>
      <c r="I115" s="299" t="s">
        <v>1554</v>
      </c>
      <c r="J115" s="299"/>
      <c r="K115" s="313"/>
    </row>
    <row r="116" s="1" customFormat="1" ht="15" customHeight="1">
      <c r="B116" s="324"/>
      <c r="C116" s="299" t="s">
        <v>48</v>
      </c>
      <c r="D116" s="299"/>
      <c r="E116" s="299"/>
      <c r="F116" s="322" t="s">
        <v>1519</v>
      </c>
      <c r="G116" s="299"/>
      <c r="H116" s="299" t="s">
        <v>1564</v>
      </c>
      <c r="I116" s="299" t="s">
        <v>1554</v>
      </c>
      <c r="J116" s="299"/>
      <c r="K116" s="313"/>
    </row>
    <row r="117" s="1" customFormat="1" ht="15" customHeight="1">
      <c r="B117" s="324"/>
      <c r="C117" s="299" t="s">
        <v>57</v>
      </c>
      <c r="D117" s="299"/>
      <c r="E117" s="299"/>
      <c r="F117" s="322" t="s">
        <v>1519</v>
      </c>
      <c r="G117" s="299"/>
      <c r="H117" s="299" t="s">
        <v>1565</v>
      </c>
      <c r="I117" s="299" t="s">
        <v>1566</v>
      </c>
      <c r="J117" s="299"/>
      <c r="K117" s="313"/>
    </row>
    <row r="118" s="1" customFormat="1" ht="15" customHeight="1">
      <c r="B118" s="327"/>
      <c r="C118" s="333"/>
      <c r="D118" s="333"/>
      <c r="E118" s="333"/>
      <c r="F118" s="333"/>
      <c r="G118" s="333"/>
      <c r="H118" s="333"/>
      <c r="I118" s="333"/>
      <c r="J118" s="333"/>
      <c r="K118" s="329"/>
    </row>
    <row r="119" s="1" customFormat="1" ht="18.75" customHeight="1">
      <c r="B119" s="334"/>
      <c r="C119" s="335"/>
      <c r="D119" s="335"/>
      <c r="E119" s="335"/>
      <c r="F119" s="336"/>
      <c r="G119" s="335"/>
      <c r="H119" s="335"/>
      <c r="I119" s="335"/>
      <c r="J119" s="335"/>
      <c r="K119" s="334"/>
    </row>
    <row r="120" s="1" customFormat="1" ht="18.75" customHeight="1">
      <c r="B120" s="307"/>
      <c r="C120" s="307"/>
      <c r="D120" s="307"/>
      <c r="E120" s="307"/>
      <c r="F120" s="307"/>
      <c r="G120" s="307"/>
      <c r="H120" s="307"/>
      <c r="I120" s="307"/>
      <c r="J120" s="307"/>
      <c r="K120" s="307"/>
    </row>
    <row r="121" s="1" customFormat="1" ht="7.5" customHeight="1">
      <c r="B121" s="337"/>
      <c r="C121" s="338"/>
      <c r="D121" s="338"/>
      <c r="E121" s="338"/>
      <c r="F121" s="338"/>
      <c r="G121" s="338"/>
      <c r="H121" s="338"/>
      <c r="I121" s="338"/>
      <c r="J121" s="338"/>
      <c r="K121" s="339"/>
    </row>
    <row r="122" s="1" customFormat="1" ht="45" customHeight="1">
      <c r="B122" s="340"/>
      <c r="C122" s="290" t="s">
        <v>1567</v>
      </c>
      <c r="D122" s="290"/>
      <c r="E122" s="290"/>
      <c r="F122" s="290"/>
      <c r="G122" s="290"/>
      <c r="H122" s="290"/>
      <c r="I122" s="290"/>
      <c r="J122" s="290"/>
      <c r="K122" s="341"/>
    </row>
    <row r="123" s="1" customFormat="1" ht="17.25" customHeight="1">
      <c r="B123" s="342"/>
      <c r="C123" s="314" t="s">
        <v>1513</v>
      </c>
      <c r="D123" s="314"/>
      <c r="E123" s="314"/>
      <c r="F123" s="314" t="s">
        <v>1514</v>
      </c>
      <c r="G123" s="315"/>
      <c r="H123" s="314" t="s">
        <v>54</v>
      </c>
      <c r="I123" s="314" t="s">
        <v>57</v>
      </c>
      <c r="J123" s="314" t="s">
        <v>1515</v>
      </c>
      <c r="K123" s="343"/>
    </row>
    <row r="124" s="1" customFormat="1" ht="17.25" customHeight="1">
      <c r="B124" s="342"/>
      <c r="C124" s="316" t="s">
        <v>1516</v>
      </c>
      <c r="D124" s="316"/>
      <c r="E124" s="316"/>
      <c r="F124" s="317" t="s">
        <v>1517</v>
      </c>
      <c r="G124" s="318"/>
      <c r="H124" s="316"/>
      <c r="I124" s="316"/>
      <c r="J124" s="316" t="s">
        <v>1518</v>
      </c>
      <c r="K124" s="343"/>
    </row>
    <row r="125" s="1" customFormat="1" ht="5.25" customHeight="1">
      <c r="B125" s="344"/>
      <c r="C125" s="319"/>
      <c r="D125" s="319"/>
      <c r="E125" s="319"/>
      <c r="F125" s="319"/>
      <c r="G125" s="345"/>
      <c r="H125" s="319"/>
      <c r="I125" s="319"/>
      <c r="J125" s="319"/>
      <c r="K125" s="346"/>
    </row>
    <row r="126" s="1" customFormat="1" ht="15" customHeight="1">
      <c r="B126" s="344"/>
      <c r="C126" s="299" t="s">
        <v>1522</v>
      </c>
      <c r="D126" s="321"/>
      <c r="E126" s="321"/>
      <c r="F126" s="322" t="s">
        <v>1519</v>
      </c>
      <c r="G126" s="299"/>
      <c r="H126" s="299" t="s">
        <v>1559</v>
      </c>
      <c r="I126" s="299" t="s">
        <v>1521</v>
      </c>
      <c r="J126" s="299">
        <v>120</v>
      </c>
      <c r="K126" s="347"/>
    </row>
    <row r="127" s="1" customFormat="1" ht="15" customHeight="1">
      <c r="B127" s="344"/>
      <c r="C127" s="299" t="s">
        <v>1568</v>
      </c>
      <c r="D127" s="299"/>
      <c r="E127" s="299"/>
      <c r="F127" s="322" t="s">
        <v>1519</v>
      </c>
      <c r="G127" s="299"/>
      <c r="H127" s="299" t="s">
        <v>1569</v>
      </c>
      <c r="I127" s="299" t="s">
        <v>1521</v>
      </c>
      <c r="J127" s="299" t="s">
        <v>1570</v>
      </c>
      <c r="K127" s="347"/>
    </row>
    <row r="128" s="1" customFormat="1" ht="15" customHeight="1">
      <c r="B128" s="344"/>
      <c r="C128" s="299" t="s">
        <v>86</v>
      </c>
      <c r="D128" s="299"/>
      <c r="E128" s="299"/>
      <c r="F128" s="322" t="s">
        <v>1519</v>
      </c>
      <c r="G128" s="299"/>
      <c r="H128" s="299" t="s">
        <v>1571</v>
      </c>
      <c r="I128" s="299" t="s">
        <v>1521</v>
      </c>
      <c r="J128" s="299" t="s">
        <v>1570</v>
      </c>
      <c r="K128" s="347"/>
    </row>
    <row r="129" s="1" customFormat="1" ht="15" customHeight="1">
      <c r="B129" s="344"/>
      <c r="C129" s="299" t="s">
        <v>1530</v>
      </c>
      <c r="D129" s="299"/>
      <c r="E129" s="299"/>
      <c r="F129" s="322" t="s">
        <v>1525</v>
      </c>
      <c r="G129" s="299"/>
      <c r="H129" s="299" t="s">
        <v>1531</v>
      </c>
      <c r="I129" s="299" t="s">
        <v>1521</v>
      </c>
      <c r="J129" s="299">
        <v>15</v>
      </c>
      <c r="K129" s="347"/>
    </row>
    <row r="130" s="1" customFormat="1" ht="15" customHeight="1">
      <c r="B130" s="344"/>
      <c r="C130" s="325" t="s">
        <v>1532</v>
      </c>
      <c r="D130" s="325"/>
      <c r="E130" s="325"/>
      <c r="F130" s="326" t="s">
        <v>1525</v>
      </c>
      <c r="G130" s="325"/>
      <c r="H130" s="325" t="s">
        <v>1533</v>
      </c>
      <c r="I130" s="325" t="s">
        <v>1521</v>
      </c>
      <c r="J130" s="325">
        <v>15</v>
      </c>
      <c r="K130" s="347"/>
    </row>
    <row r="131" s="1" customFormat="1" ht="15" customHeight="1">
      <c r="B131" s="344"/>
      <c r="C131" s="325" t="s">
        <v>1534</v>
      </c>
      <c r="D131" s="325"/>
      <c r="E131" s="325"/>
      <c r="F131" s="326" t="s">
        <v>1525</v>
      </c>
      <c r="G131" s="325"/>
      <c r="H131" s="325" t="s">
        <v>1535</v>
      </c>
      <c r="I131" s="325" t="s">
        <v>1521</v>
      </c>
      <c r="J131" s="325">
        <v>20</v>
      </c>
      <c r="K131" s="347"/>
    </row>
    <row r="132" s="1" customFormat="1" ht="15" customHeight="1">
      <c r="B132" s="344"/>
      <c r="C132" s="325" t="s">
        <v>1536</v>
      </c>
      <c r="D132" s="325"/>
      <c r="E132" s="325"/>
      <c r="F132" s="326" t="s">
        <v>1525</v>
      </c>
      <c r="G132" s="325"/>
      <c r="H132" s="325" t="s">
        <v>1537</v>
      </c>
      <c r="I132" s="325" t="s">
        <v>1521</v>
      </c>
      <c r="J132" s="325">
        <v>20</v>
      </c>
      <c r="K132" s="347"/>
    </row>
    <row r="133" s="1" customFormat="1" ht="15" customHeight="1">
      <c r="B133" s="344"/>
      <c r="C133" s="299" t="s">
        <v>1524</v>
      </c>
      <c r="D133" s="299"/>
      <c r="E133" s="299"/>
      <c r="F133" s="322" t="s">
        <v>1525</v>
      </c>
      <c r="G133" s="299"/>
      <c r="H133" s="299" t="s">
        <v>1559</v>
      </c>
      <c r="I133" s="299" t="s">
        <v>1521</v>
      </c>
      <c r="J133" s="299">
        <v>50</v>
      </c>
      <c r="K133" s="347"/>
    </row>
    <row r="134" s="1" customFormat="1" ht="15" customHeight="1">
      <c r="B134" s="344"/>
      <c r="C134" s="299" t="s">
        <v>1538</v>
      </c>
      <c r="D134" s="299"/>
      <c r="E134" s="299"/>
      <c r="F134" s="322" t="s">
        <v>1525</v>
      </c>
      <c r="G134" s="299"/>
      <c r="H134" s="299" t="s">
        <v>1559</v>
      </c>
      <c r="I134" s="299" t="s">
        <v>1521</v>
      </c>
      <c r="J134" s="299">
        <v>50</v>
      </c>
      <c r="K134" s="347"/>
    </row>
    <row r="135" s="1" customFormat="1" ht="15" customHeight="1">
      <c r="B135" s="344"/>
      <c r="C135" s="299" t="s">
        <v>1544</v>
      </c>
      <c r="D135" s="299"/>
      <c r="E135" s="299"/>
      <c r="F135" s="322" t="s">
        <v>1525</v>
      </c>
      <c r="G135" s="299"/>
      <c r="H135" s="299" t="s">
        <v>1559</v>
      </c>
      <c r="I135" s="299" t="s">
        <v>1521</v>
      </c>
      <c r="J135" s="299">
        <v>50</v>
      </c>
      <c r="K135" s="347"/>
    </row>
    <row r="136" s="1" customFormat="1" ht="15" customHeight="1">
      <c r="B136" s="344"/>
      <c r="C136" s="299" t="s">
        <v>1546</v>
      </c>
      <c r="D136" s="299"/>
      <c r="E136" s="299"/>
      <c r="F136" s="322" t="s">
        <v>1525</v>
      </c>
      <c r="G136" s="299"/>
      <c r="H136" s="299" t="s">
        <v>1559</v>
      </c>
      <c r="I136" s="299" t="s">
        <v>1521</v>
      </c>
      <c r="J136" s="299">
        <v>50</v>
      </c>
      <c r="K136" s="347"/>
    </row>
    <row r="137" s="1" customFormat="1" ht="15" customHeight="1">
      <c r="B137" s="344"/>
      <c r="C137" s="299" t="s">
        <v>1547</v>
      </c>
      <c r="D137" s="299"/>
      <c r="E137" s="299"/>
      <c r="F137" s="322" t="s">
        <v>1525</v>
      </c>
      <c r="G137" s="299"/>
      <c r="H137" s="299" t="s">
        <v>1572</v>
      </c>
      <c r="I137" s="299" t="s">
        <v>1521</v>
      </c>
      <c r="J137" s="299">
        <v>255</v>
      </c>
      <c r="K137" s="347"/>
    </row>
    <row r="138" s="1" customFormat="1" ht="15" customHeight="1">
      <c r="B138" s="344"/>
      <c r="C138" s="299" t="s">
        <v>1549</v>
      </c>
      <c r="D138" s="299"/>
      <c r="E138" s="299"/>
      <c r="F138" s="322" t="s">
        <v>1519</v>
      </c>
      <c r="G138" s="299"/>
      <c r="H138" s="299" t="s">
        <v>1573</v>
      </c>
      <c r="I138" s="299" t="s">
        <v>1551</v>
      </c>
      <c r="J138" s="299"/>
      <c r="K138" s="347"/>
    </row>
    <row r="139" s="1" customFormat="1" ht="15" customHeight="1">
      <c r="B139" s="344"/>
      <c r="C139" s="299" t="s">
        <v>1552</v>
      </c>
      <c r="D139" s="299"/>
      <c r="E139" s="299"/>
      <c r="F139" s="322" t="s">
        <v>1519</v>
      </c>
      <c r="G139" s="299"/>
      <c r="H139" s="299" t="s">
        <v>1574</v>
      </c>
      <c r="I139" s="299" t="s">
        <v>1554</v>
      </c>
      <c r="J139" s="299"/>
      <c r="K139" s="347"/>
    </row>
    <row r="140" s="1" customFormat="1" ht="15" customHeight="1">
      <c r="B140" s="344"/>
      <c r="C140" s="299" t="s">
        <v>1555</v>
      </c>
      <c r="D140" s="299"/>
      <c r="E140" s="299"/>
      <c r="F140" s="322" t="s">
        <v>1519</v>
      </c>
      <c r="G140" s="299"/>
      <c r="H140" s="299" t="s">
        <v>1555</v>
      </c>
      <c r="I140" s="299" t="s">
        <v>1554</v>
      </c>
      <c r="J140" s="299"/>
      <c r="K140" s="347"/>
    </row>
    <row r="141" s="1" customFormat="1" ht="15" customHeight="1">
      <c r="B141" s="344"/>
      <c r="C141" s="299" t="s">
        <v>38</v>
      </c>
      <c r="D141" s="299"/>
      <c r="E141" s="299"/>
      <c r="F141" s="322" t="s">
        <v>1519</v>
      </c>
      <c r="G141" s="299"/>
      <c r="H141" s="299" t="s">
        <v>1575</v>
      </c>
      <c r="I141" s="299" t="s">
        <v>1554</v>
      </c>
      <c r="J141" s="299"/>
      <c r="K141" s="347"/>
    </row>
    <row r="142" s="1" customFormat="1" ht="15" customHeight="1">
      <c r="B142" s="344"/>
      <c r="C142" s="299" t="s">
        <v>1576</v>
      </c>
      <c r="D142" s="299"/>
      <c r="E142" s="299"/>
      <c r="F142" s="322" t="s">
        <v>1519</v>
      </c>
      <c r="G142" s="299"/>
      <c r="H142" s="299" t="s">
        <v>1577</v>
      </c>
      <c r="I142" s="299" t="s">
        <v>1554</v>
      </c>
      <c r="J142" s="299"/>
      <c r="K142" s="347"/>
    </row>
    <row r="143" s="1" customFormat="1" ht="15" customHeight="1">
      <c r="B143" s="348"/>
      <c r="C143" s="349"/>
      <c r="D143" s="349"/>
      <c r="E143" s="349"/>
      <c r="F143" s="349"/>
      <c r="G143" s="349"/>
      <c r="H143" s="349"/>
      <c r="I143" s="349"/>
      <c r="J143" s="349"/>
      <c r="K143" s="350"/>
    </row>
    <row r="144" s="1" customFormat="1" ht="18.75" customHeight="1">
      <c r="B144" s="335"/>
      <c r="C144" s="335"/>
      <c r="D144" s="335"/>
      <c r="E144" s="335"/>
      <c r="F144" s="336"/>
      <c r="G144" s="335"/>
      <c r="H144" s="335"/>
      <c r="I144" s="335"/>
      <c r="J144" s="335"/>
      <c r="K144" s="335"/>
    </row>
    <row r="145" s="1" customFormat="1" ht="18.75" customHeight="1">
      <c r="B145" s="307"/>
      <c r="C145" s="307"/>
      <c r="D145" s="307"/>
      <c r="E145" s="307"/>
      <c r="F145" s="307"/>
      <c r="G145" s="307"/>
      <c r="H145" s="307"/>
      <c r="I145" s="307"/>
      <c r="J145" s="307"/>
      <c r="K145" s="307"/>
    </row>
    <row r="146" s="1" customFormat="1" ht="7.5" customHeight="1">
      <c r="B146" s="308"/>
      <c r="C146" s="309"/>
      <c r="D146" s="309"/>
      <c r="E146" s="309"/>
      <c r="F146" s="309"/>
      <c r="G146" s="309"/>
      <c r="H146" s="309"/>
      <c r="I146" s="309"/>
      <c r="J146" s="309"/>
      <c r="K146" s="310"/>
    </row>
    <row r="147" s="1" customFormat="1" ht="45" customHeight="1">
      <c r="B147" s="311"/>
      <c r="C147" s="312" t="s">
        <v>1578</v>
      </c>
      <c r="D147" s="312"/>
      <c r="E147" s="312"/>
      <c r="F147" s="312"/>
      <c r="G147" s="312"/>
      <c r="H147" s="312"/>
      <c r="I147" s="312"/>
      <c r="J147" s="312"/>
      <c r="K147" s="313"/>
    </row>
    <row r="148" s="1" customFormat="1" ht="17.25" customHeight="1">
      <c r="B148" s="311"/>
      <c r="C148" s="314" t="s">
        <v>1513</v>
      </c>
      <c r="D148" s="314"/>
      <c r="E148" s="314"/>
      <c r="F148" s="314" t="s">
        <v>1514</v>
      </c>
      <c r="G148" s="315"/>
      <c r="H148" s="314" t="s">
        <v>54</v>
      </c>
      <c r="I148" s="314" t="s">
        <v>57</v>
      </c>
      <c r="J148" s="314" t="s">
        <v>1515</v>
      </c>
      <c r="K148" s="313"/>
    </row>
    <row r="149" s="1" customFormat="1" ht="17.25" customHeight="1">
      <c r="B149" s="311"/>
      <c r="C149" s="316" t="s">
        <v>1516</v>
      </c>
      <c r="D149" s="316"/>
      <c r="E149" s="316"/>
      <c r="F149" s="317" t="s">
        <v>1517</v>
      </c>
      <c r="G149" s="318"/>
      <c r="H149" s="316"/>
      <c r="I149" s="316"/>
      <c r="J149" s="316" t="s">
        <v>1518</v>
      </c>
      <c r="K149" s="313"/>
    </row>
    <row r="150" s="1" customFormat="1" ht="5.25" customHeight="1">
      <c r="B150" s="324"/>
      <c r="C150" s="319"/>
      <c r="D150" s="319"/>
      <c r="E150" s="319"/>
      <c r="F150" s="319"/>
      <c r="G150" s="320"/>
      <c r="H150" s="319"/>
      <c r="I150" s="319"/>
      <c r="J150" s="319"/>
      <c r="K150" s="347"/>
    </row>
    <row r="151" s="1" customFormat="1" ht="15" customHeight="1">
      <c r="B151" s="324"/>
      <c r="C151" s="351" t="s">
        <v>1522</v>
      </c>
      <c r="D151" s="299"/>
      <c r="E151" s="299"/>
      <c r="F151" s="352" t="s">
        <v>1519</v>
      </c>
      <c r="G151" s="299"/>
      <c r="H151" s="351" t="s">
        <v>1559</v>
      </c>
      <c r="I151" s="351" t="s">
        <v>1521</v>
      </c>
      <c r="J151" s="351">
        <v>120</v>
      </c>
      <c r="K151" s="347"/>
    </row>
    <row r="152" s="1" customFormat="1" ht="15" customHeight="1">
      <c r="B152" s="324"/>
      <c r="C152" s="351" t="s">
        <v>1568</v>
      </c>
      <c r="D152" s="299"/>
      <c r="E152" s="299"/>
      <c r="F152" s="352" t="s">
        <v>1519</v>
      </c>
      <c r="G152" s="299"/>
      <c r="H152" s="351" t="s">
        <v>1579</v>
      </c>
      <c r="I152" s="351" t="s">
        <v>1521</v>
      </c>
      <c r="J152" s="351" t="s">
        <v>1570</v>
      </c>
      <c r="K152" s="347"/>
    </row>
    <row r="153" s="1" customFormat="1" ht="15" customHeight="1">
      <c r="B153" s="324"/>
      <c r="C153" s="351" t="s">
        <v>86</v>
      </c>
      <c r="D153" s="299"/>
      <c r="E153" s="299"/>
      <c r="F153" s="352" t="s">
        <v>1519</v>
      </c>
      <c r="G153" s="299"/>
      <c r="H153" s="351" t="s">
        <v>1580</v>
      </c>
      <c r="I153" s="351" t="s">
        <v>1521</v>
      </c>
      <c r="J153" s="351" t="s">
        <v>1570</v>
      </c>
      <c r="K153" s="347"/>
    </row>
    <row r="154" s="1" customFormat="1" ht="15" customHeight="1">
      <c r="B154" s="324"/>
      <c r="C154" s="351" t="s">
        <v>1524</v>
      </c>
      <c r="D154" s="299"/>
      <c r="E154" s="299"/>
      <c r="F154" s="352" t="s">
        <v>1525</v>
      </c>
      <c r="G154" s="299"/>
      <c r="H154" s="351" t="s">
        <v>1559</v>
      </c>
      <c r="I154" s="351" t="s">
        <v>1521</v>
      </c>
      <c r="J154" s="351">
        <v>50</v>
      </c>
      <c r="K154" s="347"/>
    </row>
    <row r="155" s="1" customFormat="1" ht="15" customHeight="1">
      <c r="B155" s="324"/>
      <c r="C155" s="351" t="s">
        <v>1527</v>
      </c>
      <c r="D155" s="299"/>
      <c r="E155" s="299"/>
      <c r="F155" s="352" t="s">
        <v>1519</v>
      </c>
      <c r="G155" s="299"/>
      <c r="H155" s="351" t="s">
        <v>1559</v>
      </c>
      <c r="I155" s="351" t="s">
        <v>1529</v>
      </c>
      <c r="J155" s="351"/>
      <c r="K155" s="347"/>
    </row>
    <row r="156" s="1" customFormat="1" ht="15" customHeight="1">
      <c r="B156" s="324"/>
      <c r="C156" s="351" t="s">
        <v>1538</v>
      </c>
      <c r="D156" s="299"/>
      <c r="E156" s="299"/>
      <c r="F156" s="352" t="s">
        <v>1525</v>
      </c>
      <c r="G156" s="299"/>
      <c r="H156" s="351" t="s">
        <v>1559</v>
      </c>
      <c r="I156" s="351" t="s">
        <v>1521</v>
      </c>
      <c r="J156" s="351">
        <v>50</v>
      </c>
      <c r="K156" s="347"/>
    </row>
    <row r="157" s="1" customFormat="1" ht="15" customHeight="1">
      <c r="B157" s="324"/>
      <c r="C157" s="351" t="s">
        <v>1546</v>
      </c>
      <c r="D157" s="299"/>
      <c r="E157" s="299"/>
      <c r="F157" s="352" t="s">
        <v>1525</v>
      </c>
      <c r="G157" s="299"/>
      <c r="H157" s="351" t="s">
        <v>1559</v>
      </c>
      <c r="I157" s="351" t="s">
        <v>1521</v>
      </c>
      <c r="J157" s="351">
        <v>50</v>
      </c>
      <c r="K157" s="347"/>
    </row>
    <row r="158" s="1" customFormat="1" ht="15" customHeight="1">
      <c r="B158" s="324"/>
      <c r="C158" s="351" t="s">
        <v>1544</v>
      </c>
      <c r="D158" s="299"/>
      <c r="E158" s="299"/>
      <c r="F158" s="352" t="s">
        <v>1525</v>
      </c>
      <c r="G158" s="299"/>
      <c r="H158" s="351" t="s">
        <v>1559</v>
      </c>
      <c r="I158" s="351" t="s">
        <v>1521</v>
      </c>
      <c r="J158" s="351">
        <v>50</v>
      </c>
      <c r="K158" s="347"/>
    </row>
    <row r="159" s="1" customFormat="1" ht="15" customHeight="1">
      <c r="B159" s="324"/>
      <c r="C159" s="351" t="s">
        <v>105</v>
      </c>
      <c r="D159" s="299"/>
      <c r="E159" s="299"/>
      <c r="F159" s="352" t="s">
        <v>1519</v>
      </c>
      <c r="G159" s="299"/>
      <c r="H159" s="351" t="s">
        <v>1581</v>
      </c>
      <c r="I159" s="351" t="s">
        <v>1521</v>
      </c>
      <c r="J159" s="351" t="s">
        <v>1582</v>
      </c>
      <c r="K159" s="347"/>
    </row>
    <row r="160" s="1" customFormat="1" ht="15" customHeight="1">
      <c r="B160" s="324"/>
      <c r="C160" s="351" t="s">
        <v>1583</v>
      </c>
      <c r="D160" s="299"/>
      <c r="E160" s="299"/>
      <c r="F160" s="352" t="s">
        <v>1519</v>
      </c>
      <c r="G160" s="299"/>
      <c r="H160" s="351" t="s">
        <v>1584</v>
      </c>
      <c r="I160" s="351" t="s">
        <v>1554</v>
      </c>
      <c r="J160" s="351"/>
      <c r="K160" s="347"/>
    </row>
    <row r="161" s="1" customFormat="1" ht="15" customHeight="1">
      <c r="B161" s="353"/>
      <c r="C161" s="333"/>
      <c r="D161" s="333"/>
      <c r="E161" s="333"/>
      <c r="F161" s="333"/>
      <c r="G161" s="333"/>
      <c r="H161" s="333"/>
      <c r="I161" s="333"/>
      <c r="J161" s="333"/>
      <c r="K161" s="354"/>
    </row>
    <row r="162" s="1" customFormat="1" ht="18.75" customHeight="1">
      <c r="B162" s="335"/>
      <c r="C162" s="345"/>
      <c r="D162" s="345"/>
      <c r="E162" s="345"/>
      <c r="F162" s="355"/>
      <c r="G162" s="345"/>
      <c r="H162" s="345"/>
      <c r="I162" s="345"/>
      <c r="J162" s="345"/>
      <c r="K162" s="335"/>
    </row>
    <row r="163" s="1" customFormat="1" ht="18.75" customHeight="1">
      <c r="B163" s="307"/>
      <c r="C163" s="307"/>
      <c r="D163" s="307"/>
      <c r="E163" s="307"/>
      <c r="F163" s="307"/>
      <c r="G163" s="307"/>
      <c r="H163" s="307"/>
      <c r="I163" s="307"/>
      <c r="J163" s="307"/>
      <c r="K163" s="307"/>
    </row>
    <row r="164" s="1" customFormat="1" ht="7.5" customHeight="1">
      <c r="B164" s="286"/>
      <c r="C164" s="287"/>
      <c r="D164" s="287"/>
      <c r="E164" s="287"/>
      <c r="F164" s="287"/>
      <c r="G164" s="287"/>
      <c r="H164" s="287"/>
      <c r="I164" s="287"/>
      <c r="J164" s="287"/>
      <c r="K164" s="288"/>
    </row>
    <row r="165" s="1" customFormat="1" ht="45" customHeight="1">
      <c r="B165" s="289"/>
      <c r="C165" s="290" t="s">
        <v>1585</v>
      </c>
      <c r="D165" s="290"/>
      <c r="E165" s="290"/>
      <c r="F165" s="290"/>
      <c r="G165" s="290"/>
      <c r="H165" s="290"/>
      <c r="I165" s="290"/>
      <c r="J165" s="290"/>
      <c r="K165" s="291"/>
    </row>
    <row r="166" s="1" customFormat="1" ht="17.25" customHeight="1">
      <c r="B166" s="289"/>
      <c r="C166" s="314" t="s">
        <v>1513</v>
      </c>
      <c r="D166" s="314"/>
      <c r="E166" s="314"/>
      <c r="F166" s="314" t="s">
        <v>1514</v>
      </c>
      <c r="G166" s="356"/>
      <c r="H166" s="357" t="s">
        <v>54</v>
      </c>
      <c r="I166" s="357" t="s">
        <v>57</v>
      </c>
      <c r="J166" s="314" t="s">
        <v>1515</v>
      </c>
      <c r="K166" s="291"/>
    </row>
    <row r="167" s="1" customFormat="1" ht="17.25" customHeight="1">
      <c r="B167" s="292"/>
      <c r="C167" s="316" t="s">
        <v>1516</v>
      </c>
      <c r="D167" s="316"/>
      <c r="E167" s="316"/>
      <c r="F167" s="317" t="s">
        <v>1517</v>
      </c>
      <c r="G167" s="358"/>
      <c r="H167" s="359"/>
      <c r="I167" s="359"/>
      <c r="J167" s="316" t="s">
        <v>1518</v>
      </c>
      <c r="K167" s="294"/>
    </row>
    <row r="168" s="1" customFormat="1" ht="5.25" customHeight="1">
      <c r="B168" s="324"/>
      <c r="C168" s="319"/>
      <c r="D168" s="319"/>
      <c r="E168" s="319"/>
      <c r="F168" s="319"/>
      <c r="G168" s="320"/>
      <c r="H168" s="319"/>
      <c r="I168" s="319"/>
      <c r="J168" s="319"/>
      <c r="K168" s="347"/>
    </row>
    <row r="169" s="1" customFormat="1" ht="15" customHeight="1">
      <c r="B169" s="324"/>
      <c r="C169" s="299" t="s">
        <v>1522</v>
      </c>
      <c r="D169" s="299"/>
      <c r="E169" s="299"/>
      <c r="F169" s="322" t="s">
        <v>1519</v>
      </c>
      <c r="G169" s="299"/>
      <c r="H169" s="299" t="s">
        <v>1559</v>
      </c>
      <c r="I169" s="299" t="s">
        <v>1521</v>
      </c>
      <c r="J169" s="299">
        <v>120</v>
      </c>
      <c r="K169" s="347"/>
    </row>
    <row r="170" s="1" customFormat="1" ht="15" customHeight="1">
      <c r="B170" s="324"/>
      <c r="C170" s="299" t="s">
        <v>1568</v>
      </c>
      <c r="D170" s="299"/>
      <c r="E170" s="299"/>
      <c r="F170" s="322" t="s">
        <v>1519</v>
      </c>
      <c r="G170" s="299"/>
      <c r="H170" s="299" t="s">
        <v>1569</v>
      </c>
      <c r="I170" s="299" t="s">
        <v>1521</v>
      </c>
      <c r="J170" s="299" t="s">
        <v>1570</v>
      </c>
      <c r="K170" s="347"/>
    </row>
    <row r="171" s="1" customFormat="1" ht="15" customHeight="1">
      <c r="B171" s="324"/>
      <c r="C171" s="299" t="s">
        <v>86</v>
      </c>
      <c r="D171" s="299"/>
      <c r="E171" s="299"/>
      <c r="F171" s="322" t="s">
        <v>1519</v>
      </c>
      <c r="G171" s="299"/>
      <c r="H171" s="299" t="s">
        <v>1586</v>
      </c>
      <c r="I171" s="299" t="s">
        <v>1521</v>
      </c>
      <c r="J171" s="299" t="s">
        <v>1570</v>
      </c>
      <c r="K171" s="347"/>
    </row>
    <row r="172" s="1" customFormat="1" ht="15" customHeight="1">
      <c r="B172" s="324"/>
      <c r="C172" s="299" t="s">
        <v>1524</v>
      </c>
      <c r="D172" s="299"/>
      <c r="E172" s="299"/>
      <c r="F172" s="322" t="s">
        <v>1525</v>
      </c>
      <c r="G172" s="299"/>
      <c r="H172" s="299" t="s">
        <v>1586</v>
      </c>
      <c r="I172" s="299" t="s">
        <v>1521</v>
      </c>
      <c r="J172" s="299">
        <v>50</v>
      </c>
      <c r="K172" s="347"/>
    </row>
    <row r="173" s="1" customFormat="1" ht="15" customHeight="1">
      <c r="B173" s="324"/>
      <c r="C173" s="299" t="s">
        <v>1527</v>
      </c>
      <c r="D173" s="299"/>
      <c r="E173" s="299"/>
      <c r="F173" s="322" t="s">
        <v>1519</v>
      </c>
      <c r="G173" s="299"/>
      <c r="H173" s="299" t="s">
        <v>1586</v>
      </c>
      <c r="I173" s="299" t="s">
        <v>1529</v>
      </c>
      <c r="J173" s="299"/>
      <c r="K173" s="347"/>
    </row>
    <row r="174" s="1" customFormat="1" ht="15" customHeight="1">
      <c r="B174" s="324"/>
      <c r="C174" s="299" t="s">
        <v>1538</v>
      </c>
      <c r="D174" s="299"/>
      <c r="E174" s="299"/>
      <c r="F174" s="322" t="s">
        <v>1525</v>
      </c>
      <c r="G174" s="299"/>
      <c r="H174" s="299" t="s">
        <v>1586</v>
      </c>
      <c r="I174" s="299" t="s">
        <v>1521</v>
      </c>
      <c r="J174" s="299">
        <v>50</v>
      </c>
      <c r="K174" s="347"/>
    </row>
    <row r="175" s="1" customFormat="1" ht="15" customHeight="1">
      <c r="B175" s="324"/>
      <c r="C175" s="299" t="s">
        <v>1546</v>
      </c>
      <c r="D175" s="299"/>
      <c r="E175" s="299"/>
      <c r="F175" s="322" t="s">
        <v>1525</v>
      </c>
      <c r="G175" s="299"/>
      <c r="H175" s="299" t="s">
        <v>1586</v>
      </c>
      <c r="I175" s="299" t="s">
        <v>1521</v>
      </c>
      <c r="J175" s="299">
        <v>50</v>
      </c>
      <c r="K175" s="347"/>
    </row>
    <row r="176" s="1" customFormat="1" ht="15" customHeight="1">
      <c r="B176" s="324"/>
      <c r="C176" s="299" t="s">
        <v>1544</v>
      </c>
      <c r="D176" s="299"/>
      <c r="E176" s="299"/>
      <c r="F176" s="322" t="s">
        <v>1525</v>
      </c>
      <c r="G176" s="299"/>
      <c r="H176" s="299" t="s">
        <v>1586</v>
      </c>
      <c r="I176" s="299" t="s">
        <v>1521</v>
      </c>
      <c r="J176" s="299">
        <v>50</v>
      </c>
      <c r="K176" s="347"/>
    </row>
    <row r="177" s="1" customFormat="1" ht="15" customHeight="1">
      <c r="B177" s="324"/>
      <c r="C177" s="299" t="s">
        <v>120</v>
      </c>
      <c r="D177" s="299"/>
      <c r="E177" s="299"/>
      <c r="F177" s="322" t="s">
        <v>1519</v>
      </c>
      <c r="G177" s="299"/>
      <c r="H177" s="299" t="s">
        <v>1587</v>
      </c>
      <c r="I177" s="299" t="s">
        <v>1588</v>
      </c>
      <c r="J177" s="299"/>
      <c r="K177" s="347"/>
    </row>
    <row r="178" s="1" customFormat="1" ht="15" customHeight="1">
      <c r="B178" s="324"/>
      <c r="C178" s="299" t="s">
        <v>57</v>
      </c>
      <c r="D178" s="299"/>
      <c r="E178" s="299"/>
      <c r="F178" s="322" t="s">
        <v>1519</v>
      </c>
      <c r="G178" s="299"/>
      <c r="H178" s="299" t="s">
        <v>1589</v>
      </c>
      <c r="I178" s="299" t="s">
        <v>1590</v>
      </c>
      <c r="J178" s="299">
        <v>1</v>
      </c>
      <c r="K178" s="347"/>
    </row>
    <row r="179" s="1" customFormat="1" ht="15" customHeight="1">
      <c r="B179" s="324"/>
      <c r="C179" s="299" t="s">
        <v>53</v>
      </c>
      <c r="D179" s="299"/>
      <c r="E179" s="299"/>
      <c r="F179" s="322" t="s">
        <v>1519</v>
      </c>
      <c r="G179" s="299"/>
      <c r="H179" s="299" t="s">
        <v>1591</v>
      </c>
      <c r="I179" s="299" t="s">
        <v>1521</v>
      </c>
      <c r="J179" s="299">
        <v>20</v>
      </c>
      <c r="K179" s="347"/>
    </row>
    <row r="180" s="1" customFormat="1" ht="15" customHeight="1">
      <c r="B180" s="324"/>
      <c r="C180" s="299" t="s">
        <v>54</v>
      </c>
      <c r="D180" s="299"/>
      <c r="E180" s="299"/>
      <c r="F180" s="322" t="s">
        <v>1519</v>
      </c>
      <c r="G180" s="299"/>
      <c r="H180" s="299" t="s">
        <v>1592</v>
      </c>
      <c r="I180" s="299" t="s">
        <v>1521</v>
      </c>
      <c r="J180" s="299">
        <v>255</v>
      </c>
      <c r="K180" s="347"/>
    </row>
    <row r="181" s="1" customFormat="1" ht="15" customHeight="1">
      <c r="B181" s="324"/>
      <c r="C181" s="299" t="s">
        <v>121</v>
      </c>
      <c r="D181" s="299"/>
      <c r="E181" s="299"/>
      <c r="F181" s="322" t="s">
        <v>1519</v>
      </c>
      <c r="G181" s="299"/>
      <c r="H181" s="299" t="s">
        <v>1483</v>
      </c>
      <c r="I181" s="299" t="s">
        <v>1521</v>
      </c>
      <c r="J181" s="299">
        <v>10</v>
      </c>
      <c r="K181" s="347"/>
    </row>
    <row r="182" s="1" customFormat="1" ht="15" customHeight="1">
      <c r="B182" s="324"/>
      <c r="C182" s="299" t="s">
        <v>122</v>
      </c>
      <c r="D182" s="299"/>
      <c r="E182" s="299"/>
      <c r="F182" s="322" t="s">
        <v>1519</v>
      </c>
      <c r="G182" s="299"/>
      <c r="H182" s="299" t="s">
        <v>1593</v>
      </c>
      <c r="I182" s="299" t="s">
        <v>1554</v>
      </c>
      <c r="J182" s="299"/>
      <c r="K182" s="347"/>
    </row>
    <row r="183" s="1" customFormat="1" ht="15" customHeight="1">
      <c r="B183" s="324"/>
      <c r="C183" s="299" t="s">
        <v>1594</v>
      </c>
      <c r="D183" s="299"/>
      <c r="E183" s="299"/>
      <c r="F183" s="322" t="s">
        <v>1519</v>
      </c>
      <c r="G183" s="299"/>
      <c r="H183" s="299" t="s">
        <v>1595</v>
      </c>
      <c r="I183" s="299" t="s">
        <v>1554</v>
      </c>
      <c r="J183" s="299"/>
      <c r="K183" s="347"/>
    </row>
    <row r="184" s="1" customFormat="1" ht="15" customHeight="1">
      <c r="B184" s="324"/>
      <c r="C184" s="299" t="s">
        <v>1583</v>
      </c>
      <c r="D184" s="299"/>
      <c r="E184" s="299"/>
      <c r="F184" s="322" t="s">
        <v>1519</v>
      </c>
      <c r="G184" s="299"/>
      <c r="H184" s="299" t="s">
        <v>1596</v>
      </c>
      <c r="I184" s="299" t="s">
        <v>1554</v>
      </c>
      <c r="J184" s="299"/>
      <c r="K184" s="347"/>
    </row>
    <row r="185" s="1" customFormat="1" ht="15" customHeight="1">
      <c r="B185" s="324"/>
      <c r="C185" s="299" t="s">
        <v>124</v>
      </c>
      <c r="D185" s="299"/>
      <c r="E185" s="299"/>
      <c r="F185" s="322" t="s">
        <v>1525</v>
      </c>
      <c r="G185" s="299"/>
      <c r="H185" s="299" t="s">
        <v>1597</v>
      </c>
      <c r="I185" s="299" t="s">
        <v>1521</v>
      </c>
      <c r="J185" s="299">
        <v>50</v>
      </c>
      <c r="K185" s="347"/>
    </row>
    <row r="186" s="1" customFormat="1" ht="15" customHeight="1">
      <c r="B186" s="324"/>
      <c r="C186" s="299" t="s">
        <v>1598</v>
      </c>
      <c r="D186" s="299"/>
      <c r="E186" s="299"/>
      <c r="F186" s="322" t="s">
        <v>1525</v>
      </c>
      <c r="G186" s="299"/>
      <c r="H186" s="299" t="s">
        <v>1599</v>
      </c>
      <c r="I186" s="299" t="s">
        <v>1600</v>
      </c>
      <c r="J186" s="299"/>
      <c r="K186" s="347"/>
    </row>
    <row r="187" s="1" customFormat="1" ht="15" customHeight="1">
      <c r="B187" s="324"/>
      <c r="C187" s="299" t="s">
        <v>1601</v>
      </c>
      <c r="D187" s="299"/>
      <c r="E187" s="299"/>
      <c r="F187" s="322" t="s">
        <v>1525</v>
      </c>
      <c r="G187" s="299"/>
      <c r="H187" s="299" t="s">
        <v>1602</v>
      </c>
      <c r="I187" s="299" t="s">
        <v>1600</v>
      </c>
      <c r="J187" s="299"/>
      <c r="K187" s="347"/>
    </row>
    <row r="188" s="1" customFormat="1" ht="15" customHeight="1">
      <c r="B188" s="324"/>
      <c r="C188" s="299" t="s">
        <v>1603</v>
      </c>
      <c r="D188" s="299"/>
      <c r="E188" s="299"/>
      <c r="F188" s="322" t="s">
        <v>1525</v>
      </c>
      <c r="G188" s="299"/>
      <c r="H188" s="299" t="s">
        <v>1604</v>
      </c>
      <c r="I188" s="299" t="s">
        <v>1600</v>
      </c>
      <c r="J188" s="299"/>
      <c r="K188" s="347"/>
    </row>
    <row r="189" s="1" customFormat="1" ht="15" customHeight="1">
      <c r="B189" s="324"/>
      <c r="C189" s="360" t="s">
        <v>1605</v>
      </c>
      <c r="D189" s="299"/>
      <c r="E189" s="299"/>
      <c r="F189" s="322" t="s">
        <v>1525</v>
      </c>
      <c r="G189" s="299"/>
      <c r="H189" s="299" t="s">
        <v>1606</v>
      </c>
      <c r="I189" s="299" t="s">
        <v>1607</v>
      </c>
      <c r="J189" s="361" t="s">
        <v>1608</v>
      </c>
      <c r="K189" s="347"/>
    </row>
    <row r="190" s="1" customFormat="1" ht="15" customHeight="1">
      <c r="B190" s="324"/>
      <c r="C190" s="360" t="s">
        <v>42</v>
      </c>
      <c r="D190" s="299"/>
      <c r="E190" s="299"/>
      <c r="F190" s="322" t="s">
        <v>1519</v>
      </c>
      <c r="G190" s="299"/>
      <c r="H190" s="296" t="s">
        <v>1609</v>
      </c>
      <c r="I190" s="299" t="s">
        <v>1610</v>
      </c>
      <c r="J190" s="299"/>
      <c r="K190" s="347"/>
    </row>
    <row r="191" s="1" customFormat="1" ht="15" customHeight="1">
      <c r="B191" s="324"/>
      <c r="C191" s="360" t="s">
        <v>1611</v>
      </c>
      <c r="D191" s="299"/>
      <c r="E191" s="299"/>
      <c r="F191" s="322" t="s">
        <v>1519</v>
      </c>
      <c r="G191" s="299"/>
      <c r="H191" s="299" t="s">
        <v>1612</v>
      </c>
      <c r="I191" s="299" t="s">
        <v>1554</v>
      </c>
      <c r="J191" s="299"/>
      <c r="K191" s="347"/>
    </row>
    <row r="192" s="1" customFormat="1" ht="15" customHeight="1">
      <c r="B192" s="324"/>
      <c r="C192" s="360" t="s">
        <v>1613</v>
      </c>
      <c r="D192" s="299"/>
      <c r="E192" s="299"/>
      <c r="F192" s="322" t="s">
        <v>1519</v>
      </c>
      <c r="G192" s="299"/>
      <c r="H192" s="299" t="s">
        <v>1614</v>
      </c>
      <c r="I192" s="299" t="s">
        <v>1554</v>
      </c>
      <c r="J192" s="299"/>
      <c r="K192" s="347"/>
    </row>
    <row r="193" s="1" customFormat="1" ht="15" customHeight="1">
      <c r="B193" s="324"/>
      <c r="C193" s="360" t="s">
        <v>1615</v>
      </c>
      <c r="D193" s="299"/>
      <c r="E193" s="299"/>
      <c r="F193" s="322" t="s">
        <v>1525</v>
      </c>
      <c r="G193" s="299"/>
      <c r="H193" s="299" t="s">
        <v>1616</v>
      </c>
      <c r="I193" s="299" t="s">
        <v>1554</v>
      </c>
      <c r="J193" s="299"/>
      <c r="K193" s="347"/>
    </row>
    <row r="194" s="1" customFormat="1" ht="15" customHeight="1">
      <c r="B194" s="353"/>
      <c r="C194" s="362"/>
      <c r="D194" s="333"/>
      <c r="E194" s="333"/>
      <c r="F194" s="333"/>
      <c r="G194" s="333"/>
      <c r="H194" s="333"/>
      <c r="I194" s="333"/>
      <c r="J194" s="333"/>
      <c r="K194" s="354"/>
    </row>
    <row r="195" s="1" customFormat="1" ht="18.75" customHeight="1">
      <c r="B195" s="335"/>
      <c r="C195" s="345"/>
      <c r="D195" s="345"/>
      <c r="E195" s="345"/>
      <c r="F195" s="355"/>
      <c r="G195" s="345"/>
      <c r="H195" s="345"/>
      <c r="I195" s="345"/>
      <c r="J195" s="345"/>
      <c r="K195" s="335"/>
    </row>
    <row r="196" s="1" customFormat="1" ht="18.75" customHeight="1">
      <c r="B196" s="335"/>
      <c r="C196" s="345"/>
      <c r="D196" s="345"/>
      <c r="E196" s="345"/>
      <c r="F196" s="355"/>
      <c r="G196" s="345"/>
      <c r="H196" s="345"/>
      <c r="I196" s="345"/>
      <c r="J196" s="345"/>
      <c r="K196" s="335"/>
    </row>
    <row r="197" s="1" customFormat="1" ht="18.75" customHeight="1">
      <c r="B197" s="307"/>
      <c r="C197" s="307"/>
      <c r="D197" s="307"/>
      <c r="E197" s="307"/>
      <c r="F197" s="307"/>
      <c r="G197" s="307"/>
      <c r="H197" s="307"/>
      <c r="I197" s="307"/>
      <c r="J197" s="307"/>
      <c r="K197" s="307"/>
    </row>
    <row r="198" s="1" customFormat="1" ht="13.5">
      <c r="B198" s="286"/>
      <c r="C198" s="287"/>
      <c r="D198" s="287"/>
      <c r="E198" s="287"/>
      <c r="F198" s="287"/>
      <c r="G198" s="287"/>
      <c r="H198" s="287"/>
      <c r="I198" s="287"/>
      <c r="J198" s="287"/>
      <c r="K198" s="288"/>
    </row>
    <row r="199" s="1" customFormat="1" ht="21">
      <c r="B199" s="289"/>
      <c r="C199" s="290" t="s">
        <v>1617</v>
      </c>
      <c r="D199" s="290"/>
      <c r="E199" s="290"/>
      <c r="F199" s="290"/>
      <c r="G199" s="290"/>
      <c r="H199" s="290"/>
      <c r="I199" s="290"/>
      <c r="J199" s="290"/>
      <c r="K199" s="291"/>
    </row>
    <row r="200" s="1" customFormat="1" ht="25.5" customHeight="1">
      <c r="B200" s="289"/>
      <c r="C200" s="363" t="s">
        <v>1618</v>
      </c>
      <c r="D200" s="363"/>
      <c r="E200" s="363"/>
      <c r="F200" s="363" t="s">
        <v>1619</v>
      </c>
      <c r="G200" s="364"/>
      <c r="H200" s="363" t="s">
        <v>1620</v>
      </c>
      <c r="I200" s="363"/>
      <c r="J200" s="363"/>
      <c r="K200" s="291"/>
    </row>
    <row r="201" s="1" customFormat="1" ht="5.25" customHeight="1">
      <c r="B201" s="324"/>
      <c r="C201" s="319"/>
      <c r="D201" s="319"/>
      <c r="E201" s="319"/>
      <c r="F201" s="319"/>
      <c r="G201" s="345"/>
      <c r="H201" s="319"/>
      <c r="I201" s="319"/>
      <c r="J201" s="319"/>
      <c r="K201" s="347"/>
    </row>
    <row r="202" s="1" customFormat="1" ht="15" customHeight="1">
      <c r="B202" s="324"/>
      <c r="C202" s="299" t="s">
        <v>1610</v>
      </c>
      <c r="D202" s="299"/>
      <c r="E202" s="299"/>
      <c r="F202" s="322" t="s">
        <v>43</v>
      </c>
      <c r="G202" s="299"/>
      <c r="H202" s="299" t="s">
        <v>1621</v>
      </c>
      <c r="I202" s="299"/>
      <c r="J202" s="299"/>
      <c r="K202" s="347"/>
    </row>
    <row r="203" s="1" customFormat="1" ht="15" customHeight="1">
      <c r="B203" s="324"/>
      <c r="C203" s="299"/>
      <c r="D203" s="299"/>
      <c r="E203" s="299"/>
      <c r="F203" s="322" t="s">
        <v>44</v>
      </c>
      <c r="G203" s="299"/>
      <c r="H203" s="299" t="s">
        <v>1622</v>
      </c>
      <c r="I203" s="299"/>
      <c r="J203" s="299"/>
      <c r="K203" s="347"/>
    </row>
    <row r="204" s="1" customFormat="1" ht="15" customHeight="1">
      <c r="B204" s="324"/>
      <c r="C204" s="299"/>
      <c r="D204" s="299"/>
      <c r="E204" s="299"/>
      <c r="F204" s="322" t="s">
        <v>47</v>
      </c>
      <c r="G204" s="299"/>
      <c r="H204" s="299" t="s">
        <v>1623</v>
      </c>
      <c r="I204" s="299"/>
      <c r="J204" s="299"/>
      <c r="K204" s="347"/>
    </row>
    <row r="205" s="1" customFormat="1" ht="15" customHeight="1">
      <c r="B205" s="324"/>
      <c r="C205" s="299"/>
      <c r="D205" s="299"/>
      <c r="E205" s="299"/>
      <c r="F205" s="322" t="s">
        <v>45</v>
      </c>
      <c r="G205" s="299"/>
      <c r="H205" s="299" t="s">
        <v>1624</v>
      </c>
      <c r="I205" s="299"/>
      <c r="J205" s="299"/>
      <c r="K205" s="347"/>
    </row>
    <row r="206" s="1" customFormat="1" ht="15" customHeight="1">
      <c r="B206" s="324"/>
      <c r="C206" s="299"/>
      <c r="D206" s="299"/>
      <c r="E206" s="299"/>
      <c r="F206" s="322" t="s">
        <v>46</v>
      </c>
      <c r="G206" s="299"/>
      <c r="H206" s="299" t="s">
        <v>1625</v>
      </c>
      <c r="I206" s="299"/>
      <c r="J206" s="299"/>
      <c r="K206" s="347"/>
    </row>
    <row r="207" s="1" customFormat="1" ht="15" customHeight="1">
      <c r="B207" s="324"/>
      <c r="C207" s="299"/>
      <c r="D207" s="299"/>
      <c r="E207" s="299"/>
      <c r="F207" s="322"/>
      <c r="G207" s="299"/>
      <c r="H207" s="299"/>
      <c r="I207" s="299"/>
      <c r="J207" s="299"/>
      <c r="K207" s="347"/>
    </row>
    <row r="208" s="1" customFormat="1" ht="15" customHeight="1">
      <c r="B208" s="324"/>
      <c r="C208" s="299" t="s">
        <v>1566</v>
      </c>
      <c r="D208" s="299"/>
      <c r="E208" s="299"/>
      <c r="F208" s="322" t="s">
        <v>79</v>
      </c>
      <c r="G208" s="299"/>
      <c r="H208" s="299" t="s">
        <v>1626</v>
      </c>
      <c r="I208" s="299"/>
      <c r="J208" s="299"/>
      <c r="K208" s="347"/>
    </row>
    <row r="209" s="1" customFormat="1" ht="15" customHeight="1">
      <c r="B209" s="324"/>
      <c r="C209" s="299"/>
      <c r="D209" s="299"/>
      <c r="E209" s="299"/>
      <c r="F209" s="322" t="s">
        <v>1462</v>
      </c>
      <c r="G209" s="299"/>
      <c r="H209" s="299" t="s">
        <v>1463</v>
      </c>
      <c r="I209" s="299"/>
      <c r="J209" s="299"/>
      <c r="K209" s="347"/>
    </row>
    <row r="210" s="1" customFormat="1" ht="15" customHeight="1">
      <c r="B210" s="324"/>
      <c r="C210" s="299"/>
      <c r="D210" s="299"/>
      <c r="E210" s="299"/>
      <c r="F210" s="322" t="s">
        <v>1460</v>
      </c>
      <c r="G210" s="299"/>
      <c r="H210" s="299" t="s">
        <v>1627</v>
      </c>
      <c r="I210" s="299"/>
      <c r="J210" s="299"/>
      <c r="K210" s="347"/>
    </row>
    <row r="211" s="1" customFormat="1" ht="15" customHeight="1">
      <c r="B211" s="365"/>
      <c r="C211" s="299"/>
      <c r="D211" s="299"/>
      <c r="E211" s="299"/>
      <c r="F211" s="322" t="s">
        <v>1464</v>
      </c>
      <c r="G211" s="360"/>
      <c r="H211" s="351" t="s">
        <v>1465</v>
      </c>
      <c r="I211" s="351"/>
      <c r="J211" s="351"/>
      <c r="K211" s="366"/>
    </row>
    <row r="212" s="1" customFormat="1" ht="15" customHeight="1">
      <c r="B212" s="365"/>
      <c r="C212" s="299"/>
      <c r="D212" s="299"/>
      <c r="E212" s="299"/>
      <c r="F212" s="322" t="s">
        <v>1466</v>
      </c>
      <c r="G212" s="360"/>
      <c r="H212" s="351" t="s">
        <v>1426</v>
      </c>
      <c r="I212" s="351"/>
      <c r="J212" s="351"/>
      <c r="K212" s="366"/>
    </row>
    <row r="213" s="1" customFormat="1" ht="15" customHeight="1">
      <c r="B213" s="365"/>
      <c r="C213" s="299"/>
      <c r="D213" s="299"/>
      <c r="E213" s="299"/>
      <c r="F213" s="322"/>
      <c r="G213" s="360"/>
      <c r="H213" s="351"/>
      <c r="I213" s="351"/>
      <c r="J213" s="351"/>
      <c r="K213" s="366"/>
    </row>
    <row r="214" s="1" customFormat="1" ht="15" customHeight="1">
      <c r="B214" s="365"/>
      <c r="C214" s="299" t="s">
        <v>1590</v>
      </c>
      <c r="D214" s="299"/>
      <c r="E214" s="299"/>
      <c r="F214" s="322">
        <v>1</v>
      </c>
      <c r="G214" s="360"/>
      <c r="H214" s="351" t="s">
        <v>1628</v>
      </c>
      <c r="I214" s="351"/>
      <c r="J214" s="351"/>
      <c r="K214" s="366"/>
    </row>
    <row r="215" s="1" customFormat="1" ht="15" customHeight="1">
      <c r="B215" s="365"/>
      <c r="C215" s="299"/>
      <c r="D215" s="299"/>
      <c r="E215" s="299"/>
      <c r="F215" s="322">
        <v>2</v>
      </c>
      <c r="G215" s="360"/>
      <c r="H215" s="351" t="s">
        <v>1629</v>
      </c>
      <c r="I215" s="351"/>
      <c r="J215" s="351"/>
      <c r="K215" s="366"/>
    </row>
    <row r="216" s="1" customFormat="1" ht="15" customHeight="1">
      <c r="B216" s="365"/>
      <c r="C216" s="299"/>
      <c r="D216" s="299"/>
      <c r="E216" s="299"/>
      <c r="F216" s="322">
        <v>3</v>
      </c>
      <c r="G216" s="360"/>
      <c r="H216" s="351" t="s">
        <v>1630</v>
      </c>
      <c r="I216" s="351"/>
      <c r="J216" s="351"/>
      <c r="K216" s="366"/>
    </row>
    <row r="217" s="1" customFormat="1" ht="15" customHeight="1">
      <c r="B217" s="365"/>
      <c r="C217" s="299"/>
      <c r="D217" s="299"/>
      <c r="E217" s="299"/>
      <c r="F217" s="322">
        <v>4</v>
      </c>
      <c r="G217" s="360"/>
      <c r="H217" s="351" t="s">
        <v>1631</v>
      </c>
      <c r="I217" s="351"/>
      <c r="J217" s="351"/>
      <c r="K217" s="366"/>
    </row>
    <row r="218" s="1" customFormat="1" ht="12.75" customHeight="1">
      <c r="B218" s="367"/>
      <c r="C218" s="368"/>
      <c r="D218" s="368"/>
      <c r="E218" s="368"/>
      <c r="F218" s="368"/>
      <c r="G218" s="368"/>
      <c r="H218" s="368"/>
      <c r="I218" s="368"/>
      <c r="J218" s="368"/>
      <c r="K218" s="369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DESKTOP-C275LRE\Jindra</dc:creator>
  <cp:lastModifiedBy>DESKTOP-C275LRE\Jindra</cp:lastModifiedBy>
  <dcterms:created xsi:type="dcterms:W3CDTF">2022-05-05T07:43:38Z</dcterms:created>
  <dcterms:modified xsi:type="dcterms:W3CDTF">2022-05-05T07:43:49Z</dcterms:modified>
</cp:coreProperties>
</file>